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2 FIA UI\TESIS\Publikasi\JGPP Bismillah\"/>
    </mc:Choice>
  </mc:AlternateContent>
  <xr:revisionPtr revIDLastSave="0" documentId="13_ncr:1_{8F3886E1-2A14-4854-9C23-BF50696388B9}" xr6:coauthVersionLast="36" xr6:coauthVersionMax="47" xr10:uidLastSave="{00000000-0000-0000-0000-000000000000}"/>
  <bookViews>
    <workbookView xWindow="0" yWindow="0" windowWidth="19200" windowHeight="7580" xr2:uid="{C9EC7212-14BD-4FF6-9B7E-BAB1C664D4DB}"/>
  </bookViews>
  <sheets>
    <sheet name="olahan hitungan" sheetId="1" r:id="rId1"/>
    <sheet name="grafik kuadran" sheetId="2" r:id="rId2"/>
  </sheets>
  <externalReferences>
    <externalReference r:id="rId3"/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" i="1" l="1"/>
  <c r="D3" i="1"/>
  <c r="F3" i="1"/>
  <c r="D21" i="2" l="1"/>
  <c r="D15" i="2" l="1"/>
  <c r="I33" i="1" l="1"/>
  <c r="J33" i="1" s="1"/>
  <c r="I32" i="1"/>
  <c r="J32" i="1" s="1"/>
  <c r="I31" i="1"/>
  <c r="J31" i="1" s="1"/>
  <c r="I30" i="1"/>
  <c r="J30" i="1" s="1"/>
  <c r="I29" i="1"/>
  <c r="J29" i="1" s="1"/>
  <c r="I25" i="1"/>
  <c r="J25" i="1" s="1"/>
  <c r="I24" i="1"/>
  <c r="J24" i="1" s="1"/>
  <c r="I23" i="1"/>
  <c r="J23" i="1" s="1"/>
  <c r="I22" i="1"/>
  <c r="J22" i="1" s="1"/>
  <c r="I21" i="1"/>
  <c r="J21" i="1" s="1"/>
  <c r="I15" i="1"/>
  <c r="J15" i="1" s="1"/>
  <c r="I14" i="1"/>
  <c r="J14" i="1" s="1"/>
  <c r="I13" i="1"/>
  <c r="J13" i="1" s="1"/>
  <c r="I12" i="1"/>
  <c r="J12" i="1" s="1"/>
  <c r="I11" i="1"/>
  <c r="J11" i="1" s="1"/>
  <c r="I7" i="1"/>
  <c r="J7" i="1" s="1"/>
  <c r="I6" i="1"/>
  <c r="J6" i="1" s="1"/>
  <c r="I5" i="1"/>
  <c r="J5" i="1" s="1"/>
  <c r="I4" i="1"/>
  <c r="J4" i="1" s="1"/>
  <c r="I3" i="1"/>
  <c r="J3" i="1" s="1"/>
  <c r="C4" i="1" l="1"/>
  <c r="C5" i="1"/>
  <c r="C6" i="1"/>
  <c r="C7" i="1"/>
  <c r="C11" i="1"/>
  <c r="C12" i="1"/>
  <c r="C13" i="1"/>
  <c r="C14" i="1"/>
  <c r="C15" i="1"/>
  <c r="C21" i="1"/>
  <c r="C22" i="1"/>
  <c r="C23" i="1"/>
  <c r="C24" i="1"/>
  <c r="C25" i="1"/>
  <c r="E25" i="1" s="1"/>
  <c r="C29" i="1"/>
  <c r="C30" i="1"/>
  <c r="C31" i="1"/>
  <c r="C32" i="1"/>
  <c r="C33" i="1"/>
  <c r="C3" i="1"/>
  <c r="E22" i="1" l="1"/>
  <c r="E21" i="1"/>
  <c r="C26" i="1"/>
  <c r="E4" i="1"/>
  <c r="E14" i="1"/>
  <c r="E29" i="1"/>
  <c r="C34" i="1"/>
  <c r="E13" i="1"/>
  <c r="E33" i="1"/>
  <c r="E32" i="1"/>
  <c r="E31" i="1"/>
  <c r="E12" i="1"/>
  <c r="E6" i="1"/>
  <c r="E15" i="1"/>
  <c r="E30" i="1"/>
  <c r="E24" i="1"/>
  <c r="E11" i="1"/>
  <c r="C16" i="1"/>
  <c r="E5" i="1"/>
  <c r="C8" i="1"/>
  <c r="C17" i="1" s="1"/>
  <c r="E23" i="1"/>
  <c r="E7" i="1"/>
  <c r="C35" i="1" l="1"/>
  <c r="E26" i="1"/>
  <c r="E16" i="1"/>
  <c r="E8" i="1"/>
  <c r="E34" i="1"/>
  <c r="E17" i="1" l="1"/>
  <c r="D14" i="1"/>
  <c r="D11" i="1"/>
  <c r="D15" i="1"/>
  <c r="D7" i="1"/>
  <c r="D5" i="1"/>
  <c r="D12" i="1"/>
  <c r="D4" i="1"/>
  <c r="D13" i="1"/>
  <c r="D6" i="1"/>
  <c r="E35" i="1"/>
  <c r="D25" i="1"/>
  <c r="D22" i="1"/>
  <c r="D32" i="1"/>
  <c r="D21" i="1"/>
  <c r="D24" i="1"/>
  <c r="D33" i="1"/>
  <c r="D23" i="1"/>
  <c r="D29" i="1"/>
  <c r="D31" i="1"/>
  <c r="D30" i="1"/>
  <c r="K5" i="1" l="1"/>
  <c r="F5" i="1"/>
  <c r="K33" i="1"/>
  <c r="F33" i="1"/>
  <c r="F13" i="1"/>
  <c r="K13" i="1"/>
  <c r="K24" i="1"/>
  <c r="F24" i="1"/>
  <c r="F21" i="1"/>
  <c r="K21" i="1"/>
  <c r="D26" i="1"/>
  <c r="K12" i="1"/>
  <c r="F12" i="1"/>
  <c r="F22" i="1"/>
  <c r="K22" i="1"/>
  <c r="K25" i="1"/>
  <c r="F25" i="1"/>
  <c r="K29" i="1"/>
  <c r="D34" i="1"/>
  <c r="F29" i="1"/>
  <c r="F15" i="1"/>
  <c r="K15" i="1"/>
  <c r="K14" i="1"/>
  <c r="F14" i="1"/>
  <c r="F4" i="1"/>
  <c r="K4" i="1"/>
  <c r="K3" i="1"/>
  <c r="D8" i="1"/>
  <c r="K32" i="1"/>
  <c r="F32" i="1"/>
  <c r="K30" i="1"/>
  <c r="F30" i="1"/>
  <c r="F31" i="1"/>
  <c r="K31" i="1"/>
  <c r="F7" i="1"/>
  <c r="K7" i="1"/>
  <c r="F23" i="1"/>
  <c r="K23" i="1"/>
  <c r="F6" i="1"/>
  <c r="K6" i="1"/>
  <c r="K11" i="1"/>
  <c r="D16" i="1"/>
  <c r="F11" i="1"/>
  <c r="F16" i="1" l="1"/>
  <c r="F26" i="1"/>
  <c r="K16" i="1"/>
  <c r="D17" i="1"/>
  <c r="K8" i="1"/>
  <c r="F34" i="1"/>
  <c r="F8" i="1"/>
  <c r="D35" i="1"/>
  <c r="K34" i="1"/>
  <c r="K26" i="1"/>
  <c r="M9" i="1" l="1"/>
  <c r="F17" i="1"/>
  <c r="M27" i="1"/>
  <c r="F35" i="1"/>
</calcChain>
</file>

<file path=xl/sharedStrings.xml><?xml version="1.0" encoding="utf-8"?>
<sst xmlns="http://schemas.openxmlformats.org/spreadsheetml/2006/main" count="62" uniqueCount="55">
  <si>
    <t xml:space="preserve">FAKTOR-FAKTOR STRATEGI INTERNAL </t>
  </si>
  <si>
    <t xml:space="preserve">KEKUATAN </t>
  </si>
  <si>
    <t xml:space="preserve">KELEMAHAN </t>
  </si>
  <si>
    <t>Bobot</t>
  </si>
  <si>
    <t xml:space="preserve">Rating </t>
  </si>
  <si>
    <t>bobot nilai</t>
  </si>
  <si>
    <t xml:space="preserve">rating nilai </t>
  </si>
  <si>
    <t xml:space="preserve">ANCAMAN </t>
  </si>
  <si>
    <t xml:space="preserve">PELUANG </t>
  </si>
  <si>
    <t xml:space="preserve">FAKTOR-FAKTOR STRATEGI EKSTERNAL </t>
  </si>
  <si>
    <t xml:space="preserve">JUMLAH KEKUATAN </t>
  </si>
  <si>
    <t xml:space="preserve">JUMLAH KELEMAHAN </t>
  </si>
  <si>
    <t xml:space="preserve">JUMLAH KEKUATAN + KELEMAHAN </t>
  </si>
  <si>
    <t xml:space="preserve">Jumlah </t>
  </si>
  <si>
    <t xml:space="preserve">TOTAL PELUANG </t>
  </si>
  <si>
    <t xml:space="preserve">TOTAL ANCAMAN </t>
  </si>
  <si>
    <t xml:space="preserve">TOTAL PELUANG + ANCAMAN </t>
  </si>
  <si>
    <t xml:space="preserve">HASIL SWOT </t>
  </si>
  <si>
    <t>STRENGTHS</t>
  </si>
  <si>
    <t>WEAKNESS</t>
  </si>
  <si>
    <t>OPPORTUNITY</t>
  </si>
  <si>
    <t>THREATS</t>
  </si>
  <si>
    <t>KOORDINATOR X,Y = SW, OT</t>
  </si>
  <si>
    <t>Mencari X</t>
  </si>
  <si>
    <t>Perbandingan Strength dan Weakness</t>
  </si>
  <si>
    <t xml:space="preserve">Mencari Y </t>
  </si>
  <si>
    <t xml:space="preserve">Perbandingan Opportunity dan Threats </t>
  </si>
  <si>
    <t>X</t>
  </si>
  <si>
    <t>Y</t>
  </si>
  <si>
    <t>Proses persuratan  lebih cepat dan fleksibel, tidak terbatas waktu dan tempat</t>
  </si>
  <si>
    <t>Pembuatan surat menjadi lebih efesien dan efektif (revisi, persetujuan dan penomoran otomatis)</t>
  </si>
  <si>
    <r>
      <t xml:space="preserve">Pencarian surat lebih mudah dilacak dan diketahui statusnya secara </t>
    </r>
    <r>
      <rPr>
        <i/>
        <sz val="11"/>
        <color theme="1"/>
        <rFont val="Calibri"/>
        <family val="2"/>
        <scheme val="minor"/>
      </rPr>
      <t>realtime</t>
    </r>
  </si>
  <si>
    <t>Pemberkasan/arsip lebih rapi dan terstruktur, sehingga meminimalkan kemungkinan hilangnya dokumen</t>
  </si>
  <si>
    <t>Terdapat Tanda Tangan Elektronik (TTE) pimpinan sebagai bukti otentikasi surat</t>
  </si>
  <si>
    <t>Dalam mengakses Sinde dibutuhkan koneksi internet yang stabil</t>
  </si>
  <si>
    <t>Masih terbatasnya pengetahuan SDM terkait penggunaan aplikasi Sinde</t>
  </si>
  <si>
    <t>Aplikasi Sinde belum terintegrasi dengan pihak eksternal Kemendikbudristek</t>
  </si>
  <si>
    <t>Dalam pembuatan draf surat, masih dibutuhkan waktu untuk merapikan format surat yang tersedia</t>
  </si>
  <si>
    <r>
      <t xml:space="preserve">Terdapat beberapa fitur aplikasi Sinde yang belum </t>
    </r>
    <r>
      <rPr>
        <i/>
        <sz val="11"/>
        <color theme="1"/>
        <rFont val="Calibri"/>
        <family val="2"/>
        <scheme val="minor"/>
      </rPr>
      <t>support</t>
    </r>
    <r>
      <rPr>
        <sz val="11"/>
        <color theme="1"/>
        <rFont val="Calibri"/>
        <family val="2"/>
        <scheme val="minor"/>
      </rPr>
      <t xml:space="preserve"> pada versi </t>
    </r>
    <r>
      <rPr>
        <i/>
        <sz val="11"/>
        <color theme="1"/>
        <rFont val="Calibri"/>
        <family val="2"/>
        <scheme val="minor"/>
      </rPr>
      <t>mobile</t>
    </r>
  </si>
  <si>
    <t>Adanya komitmen pimpinan dalam penerapan penggunaan Sinde</t>
  </si>
  <si>
    <t>Paperless sehingga dapat menghemat anggaran pembelian kertas</t>
  </si>
  <si>
    <t>Sinde merupakan salah satu wujud dari area perubahan reformasi birokrasi: penguatan tata laksana</t>
  </si>
  <si>
    <t>Tersedianya tim TIK dalam pengelolaan Sinde</t>
  </si>
  <si>
    <t>Terbitnya Permendikbud Nomor 2 Tahun 2019 tentang Petunjuk Pelaksanaan Tata Naskah Dinas Elektronik</t>
  </si>
  <si>
    <t>Sulit mengakses Sinde pada saat server down</t>
  </si>
  <si>
    <t>Keamanan jaringan/serangan cyber terhadap Sinde</t>
  </si>
  <si>
    <t>Penyalahgunaan akun sinde</t>
  </si>
  <si>
    <t>Berpotensi adanya manipulasi barcode Tanda Tangan Elektronik (TTE) pimpinan</t>
  </si>
  <si>
    <t>Pengembangan infrastruktur Sinde membutuhkan perangkat software dan hardware yang besar</t>
  </si>
  <si>
    <t xml:space="preserve">Skor
Bobot x Rating </t>
  </si>
  <si>
    <t xml:space="preserve">Skor
(Bobot x Rating) </t>
  </si>
  <si>
    <t xml:space="preserve">sangat setuju </t>
  </si>
  <si>
    <t>setuju</t>
  </si>
  <si>
    <t>tidak setuju</t>
  </si>
  <si>
    <t>sangat tidak setuju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</si>
</sst>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43" formatCode="_-* #,##0.00_-;\-* #,##0.00_-;_-* &quot;-&quot;??_-;_-@_-"/>
    <numFmt numFmtId="164" formatCode="_-* #,##0.00_-;\-* #,##0.00_-;_-* &quot;-&quot;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57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vertical="center"/>
    </xf>
    <xf numFmtId="41" fontId="0" fillId="0" borderId="0" xfId="1" applyFont="1" applyAlignment="1">
      <alignment horizontal="center"/>
    </xf>
    <xf numFmtId="0" fontId="0" fillId="3" borderId="0" xfId="0" applyFill="1" applyBorder="1" applyAlignment="1">
      <alignment vertical="center"/>
    </xf>
    <xf numFmtId="0" fontId="0" fillId="3" borderId="0" xfId="0" applyFill="1" applyBorder="1" applyAlignment="1">
      <alignment wrapText="1"/>
    </xf>
    <xf numFmtId="41" fontId="0" fillId="3" borderId="0" xfId="1" applyFont="1" applyFill="1" applyBorder="1" applyAlignment="1">
      <alignment horizontal="center"/>
    </xf>
    <xf numFmtId="0" fontId="0" fillId="3" borderId="0" xfId="0" applyFill="1"/>
    <xf numFmtId="164" fontId="0" fillId="3" borderId="0" xfId="1" applyNumberFormat="1" applyFont="1" applyFill="1" applyBorder="1" applyAlignment="1">
      <alignment horizontal="center"/>
    </xf>
    <xf numFmtId="164" fontId="0" fillId="0" borderId="0" xfId="1" applyNumberFormat="1" applyFont="1" applyAlignment="1">
      <alignment horizontal="center"/>
    </xf>
    <xf numFmtId="164" fontId="0" fillId="0" borderId="0" xfId="1" applyNumberFormat="1" applyFont="1"/>
    <xf numFmtId="0" fontId="0" fillId="0" borderId="2" xfId="0" applyBorder="1" applyAlignment="1">
      <alignment horizontal="center"/>
    </xf>
    <xf numFmtId="0" fontId="4" fillId="3" borderId="0" xfId="0" applyFont="1" applyFill="1"/>
    <xf numFmtId="0" fontId="0" fillId="0" borderId="4" xfId="0" applyFill="1" applyBorder="1" applyAlignment="1">
      <alignment vertical="center"/>
    </xf>
    <xf numFmtId="0" fontId="2" fillId="0" borderId="0" xfId="0" applyFont="1" applyFill="1" applyBorder="1" applyAlignment="1">
      <alignment wrapText="1"/>
    </xf>
    <xf numFmtId="41" fontId="0" fillId="0" borderId="4" xfId="1" applyFont="1" applyFill="1" applyBorder="1" applyAlignment="1">
      <alignment horizontal="center"/>
    </xf>
    <xf numFmtId="164" fontId="0" fillId="0" borderId="4" xfId="1" applyNumberFormat="1" applyFont="1" applyFill="1" applyBorder="1" applyAlignment="1">
      <alignment horizontal="center"/>
    </xf>
    <xf numFmtId="0" fontId="0" fillId="0" borderId="0" xfId="0" applyFill="1"/>
    <xf numFmtId="0" fontId="0" fillId="0" borderId="0" xfId="0" applyFill="1" applyAlignment="1">
      <alignment vertical="top" wrapText="1"/>
    </xf>
    <xf numFmtId="0" fontId="4" fillId="0" borderId="0" xfId="0" applyFont="1" applyFill="1"/>
    <xf numFmtId="43" fontId="4" fillId="0" borderId="0" xfId="0" applyNumberFormat="1" applyFont="1" applyFill="1"/>
    <xf numFmtId="0" fontId="2" fillId="0" borderId="2" xfId="0" applyFont="1" applyFill="1" applyBorder="1" applyAlignment="1">
      <alignment vertical="center"/>
    </xf>
    <xf numFmtId="0" fontId="2" fillId="0" borderId="6" xfId="0" applyFont="1" applyFill="1" applyBorder="1" applyAlignment="1">
      <alignment wrapText="1"/>
    </xf>
    <xf numFmtId="41" fontId="2" fillId="0" borderId="2" xfId="1" applyFont="1" applyFill="1" applyBorder="1" applyAlignment="1">
      <alignment horizontal="center"/>
    </xf>
    <xf numFmtId="164" fontId="2" fillId="0" borderId="2" xfId="1" applyNumberFormat="1" applyFont="1" applyFill="1" applyBorder="1" applyAlignment="1">
      <alignment horizontal="center"/>
    </xf>
    <xf numFmtId="0" fontId="2" fillId="0" borderId="0" xfId="0" applyFont="1" applyFill="1"/>
    <xf numFmtId="0" fontId="5" fillId="0" borderId="0" xfId="0" applyFont="1" applyFill="1"/>
    <xf numFmtId="43" fontId="5" fillId="0" borderId="0" xfId="0" applyNumberFormat="1" applyFont="1" applyFill="1"/>
    <xf numFmtId="0" fontId="0" fillId="0" borderId="5" xfId="0" applyFill="1" applyBorder="1" applyAlignment="1">
      <alignment vertical="center"/>
    </xf>
    <xf numFmtId="0" fontId="0" fillId="0" borderId="1" xfId="0" applyFill="1" applyBorder="1" applyAlignment="1">
      <alignment wrapText="1"/>
    </xf>
    <xf numFmtId="41" fontId="0" fillId="0" borderId="5" xfId="1" applyFont="1" applyFill="1" applyBorder="1" applyAlignment="1">
      <alignment horizontal="center"/>
    </xf>
    <xf numFmtId="164" fontId="0" fillId="0" borderId="5" xfId="1" applyNumberFormat="1" applyFont="1" applyFill="1" applyBorder="1" applyAlignment="1">
      <alignment horizontal="center"/>
    </xf>
    <xf numFmtId="43" fontId="0" fillId="0" borderId="0" xfId="0" applyNumberFormat="1" applyFill="1"/>
    <xf numFmtId="0" fontId="2" fillId="0" borderId="0" xfId="0" applyFont="1" applyFill="1" applyAlignment="1">
      <alignment wrapText="1"/>
    </xf>
    <xf numFmtId="0" fontId="0" fillId="2" borderId="2" xfId="0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41" fontId="0" fillId="2" borderId="2" xfId="1" applyFont="1" applyFill="1" applyBorder="1" applyAlignment="1">
      <alignment horizontal="center" vertical="center"/>
    </xf>
    <xf numFmtId="164" fontId="0" fillId="2" borderId="2" xfId="1" applyNumberFormat="1" applyFont="1" applyFill="1" applyBorder="1" applyAlignment="1">
      <alignment horizontal="center" vertical="center"/>
    </xf>
    <xf numFmtId="164" fontId="0" fillId="2" borderId="2" xfId="1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3" xfId="0" applyFill="1" applyBorder="1" applyAlignment="1">
      <alignment vertical="center"/>
    </xf>
    <xf numFmtId="0" fontId="2" fillId="0" borderId="7" xfId="0" applyFont="1" applyFill="1" applyBorder="1" applyAlignment="1">
      <alignment wrapText="1"/>
    </xf>
    <xf numFmtId="41" fontId="0" fillId="0" borderId="3" xfId="1" applyFont="1" applyFill="1" applyBorder="1" applyAlignment="1">
      <alignment horizontal="center"/>
    </xf>
    <xf numFmtId="164" fontId="0" fillId="0" borderId="3" xfId="1" applyNumberFormat="1" applyFont="1" applyFill="1" applyBorder="1" applyAlignment="1">
      <alignment horizontal="center"/>
    </xf>
    <xf numFmtId="164" fontId="0" fillId="0" borderId="8" xfId="1" applyNumberFormat="1" applyFont="1" applyFill="1" applyBorder="1" applyAlignment="1">
      <alignment horizontal="center"/>
    </xf>
    <xf numFmtId="164" fontId="0" fillId="0" borderId="9" xfId="1" applyNumberFormat="1" applyFont="1" applyFill="1" applyBorder="1" applyAlignment="1">
      <alignment horizontal="center"/>
    </xf>
    <xf numFmtId="164" fontId="0" fillId="0" borderId="10" xfId="1" applyNumberFormat="1" applyFont="1" applyFill="1" applyBorder="1" applyAlignment="1">
      <alignment horizontal="center"/>
    </xf>
    <xf numFmtId="0" fontId="2" fillId="0" borderId="3" xfId="0" applyFont="1" applyFill="1" applyBorder="1" applyAlignment="1">
      <alignment vertical="center"/>
    </xf>
    <xf numFmtId="41" fontId="2" fillId="0" borderId="3" xfId="1" applyFont="1" applyFill="1" applyBorder="1" applyAlignment="1">
      <alignment horizontal="center"/>
    </xf>
    <xf numFmtId="164" fontId="2" fillId="0" borderId="3" xfId="1" applyNumberFormat="1" applyFont="1" applyFill="1" applyBorder="1" applyAlignment="1">
      <alignment horizontal="center"/>
    </xf>
    <xf numFmtId="0" fontId="0" fillId="2" borderId="3" xfId="0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 wrapText="1"/>
    </xf>
    <xf numFmtId="41" fontId="0" fillId="2" borderId="3" xfId="1" applyFont="1" applyFill="1" applyBorder="1" applyAlignment="1">
      <alignment horizontal="center" vertical="center"/>
    </xf>
    <xf numFmtId="164" fontId="0" fillId="2" borderId="3" xfId="1" applyNumberFormat="1" applyFont="1" applyFill="1" applyBorder="1" applyAlignment="1">
      <alignment horizontal="center" vertical="center"/>
    </xf>
    <xf numFmtId="164" fontId="0" fillId="2" borderId="8" xfId="1" applyNumberFormat="1" applyFont="1" applyFill="1" applyBorder="1" applyAlignment="1">
      <alignment horizontal="center" vertical="center"/>
    </xf>
    <xf numFmtId="164" fontId="0" fillId="2" borderId="8" xfId="1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colors>
    <mruColors>
      <color rgb="FFF400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3.0922595101910855E-2"/>
          <c:y val="0.10886999922441448"/>
          <c:w val="0.93674533134777405"/>
          <c:h val="0.79132888550410152"/>
        </c:manualLayout>
      </c:layout>
      <c:scatterChart>
        <c:scatterStyle val="lineMarker"/>
        <c:varyColors val="0"/>
        <c:ser>
          <c:idx val="0"/>
          <c:order val="0"/>
          <c:tx>
            <c:strRef>
              <c:f>'grafik kuadran'!$H$48</c:f>
              <c:strCache>
                <c:ptCount val="1"/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'grafik kuadran'!$G$49:$G$55</c:f>
              <c:numCache>
                <c:formatCode>General</c:formatCode>
                <c:ptCount val="7"/>
              </c:numCache>
            </c:numRef>
          </c:xVal>
          <c:yVal>
            <c:numRef>
              <c:f>'grafik kuadran'!$H$49:$H$55</c:f>
              <c:numCache>
                <c:formatCode>General</c:formatCode>
                <c:ptCount val="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3A7-4D62-AC4A-3909339745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05608344"/>
        <c:axId val="505606376"/>
      </c:scatterChart>
      <c:valAx>
        <c:axId val="505608344"/>
        <c:scaling>
          <c:orientation val="minMax"/>
          <c:max val="2"/>
          <c:min val="-2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5606376"/>
        <c:crosses val="autoZero"/>
        <c:crossBetween val="midCat"/>
        <c:majorUnit val="0.2"/>
        <c:minorUnit val="0.2"/>
      </c:valAx>
      <c:valAx>
        <c:axId val="505606376"/>
        <c:scaling>
          <c:orientation val="minMax"/>
          <c:max val="2"/>
          <c:min val="-2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5608344"/>
        <c:crosses val="autoZero"/>
        <c:crossBetween val="midCat"/>
        <c:majorUnit val="0.2"/>
        <c:minorUnit val="0.2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27517</xdr:colOff>
      <xdr:row>6</xdr:row>
      <xdr:rowOff>2644</xdr:rowOff>
    </xdr:from>
    <xdr:to>
      <xdr:col>14</xdr:col>
      <xdr:colOff>160867</xdr:colOff>
      <xdr:row>21</xdr:row>
      <xdr:rowOff>150282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E777B12F-9F71-4655-87FE-5D856CB61D8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0.49915</cdr:x>
      <cdr:y>0.46889</cdr:y>
    </cdr:from>
    <cdr:to>
      <cdr:x>0.53888</cdr:x>
      <cdr:y>0.46937</cdr:y>
    </cdr:to>
    <cdr:cxnSp macro="">
      <cdr:nvCxnSpPr>
        <cdr:cNvPr id="4" name="Straight Connector 3">
          <a:extLst xmlns:a="http://schemas.openxmlformats.org/drawingml/2006/main">
            <a:ext uri="{FF2B5EF4-FFF2-40B4-BE49-F238E27FC236}">
              <a16:creationId xmlns:a16="http://schemas.microsoft.com/office/drawing/2014/main" id="{F2608ABB-2384-49FB-A25E-60B052907EE1}"/>
            </a:ext>
          </a:extLst>
        </cdr:cNvPr>
        <cdr:cNvCxnSpPr/>
      </cdr:nvCxnSpPr>
      <cdr:spPr>
        <a:xfrm xmlns:a="http://schemas.openxmlformats.org/drawingml/2006/main" flipV="1">
          <a:off x="2805098" y="1364417"/>
          <a:ext cx="223273" cy="1397"/>
        </a:xfrm>
        <a:prstGeom xmlns:a="http://schemas.openxmlformats.org/drawingml/2006/main" prst="line">
          <a:avLst/>
        </a:prstGeom>
        <a:ln xmlns:a="http://schemas.openxmlformats.org/drawingml/2006/main" w="9525" cap="flat" cmpd="sng" algn="ctr">
          <a:solidFill>
            <a:schemeClr val="accent5"/>
          </a:solidFill>
          <a:prstDash val="dash"/>
          <a:round/>
          <a:headEnd type="none" w="med" len="med"/>
          <a:tailEnd type="none" w="med" len="med"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0.53491</cdr:x>
      <cdr:y>0.47069</cdr:y>
    </cdr:from>
    <cdr:to>
      <cdr:x>0.53559</cdr:x>
      <cdr:y>0.51184</cdr:y>
    </cdr:to>
    <cdr:cxnSp macro="">
      <cdr:nvCxnSpPr>
        <cdr:cNvPr id="6" name="Straight Connector 5">
          <a:extLst xmlns:a="http://schemas.openxmlformats.org/drawingml/2006/main">
            <a:ext uri="{FF2B5EF4-FFF2-40B4-BE49-F238E27FC236}">
              <a16:creationId xmlns:a16="http://schemas.microsoft.com/office/drawing/2014/main" id="{AF008AF9-9291-41D1-948B-45FA148940ED}"/>
            </a:ext>
          </a:extLst>
        </cdr:cNvPr>
        <cdr:cNvCxnSpPr/>
      </cdr:nvCxnSpPr>
      <cdr:spPr>
        <a:xfrm xmlns:a="http://schemas.openxmlformats.org/drawingml/2006/main" flipV="1">
          <a:off x="3000375" y="1377637"/>
          <a:ext cx="3838" cy="120435"/>
        </a:xfrm>
        <a:prstGeom xmlns:a="http://schemas.openxmlformats.org/drawingml/2006/main" prst="line">
          <a:avLst/>
        </a:prstGeom>
        <a:ln xmlns:a="http://schemas.openxmlformats.org/drawingml/2006/main" w="9525" cap="flat" cmpd="sng" algn="ctr">
          <a:solidFill>
            <a:schemeClr val="accent1"/>
          </a:solidFill>
          <a:prstDash val="dash"/>
          <a:round/>
          <a:headEnd type="none" w="med" len="med"/>
          <a:tailEnd type="none" w="med" len="med"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0.49925</cdr:x>
      <cdr:y>0.46032</cdr:y>
    </cdr:from>
    <cdr:to>
      <cdr:x>0.53802</cdr:x>
      <cdr:y>0.50124</cdr:y>
    </cdr:to>
    <cdr:cxnSp macro="">
      <cdr:nvCxnSpPr>
        <cdr:cNvPr id="12" name="Straight Arrow Connector 11">
          <a:extLst xmlns:a="http://schemas.openxmlformats.org/drawingml/2006/main">
            <a:ext uri="{FF2B5EF4-FFF2-40B4-BE49-F238E27FC236}">
              <a16:creationId xmlns:a16="http://schemas.microsoft.com/office/drawing/2014/main" id="{1066EDCF-4280-461C-B2C0-A4F7BD42DFAE}"/>
            </a:ext>
          </a:extLst>
        </cdr:cNvPr>
        <cdr:cNvCxnSpPr/>
      </cdr:nvCxnSpPr>
      <cdr:spPr>
        <a:xfrm xmlns:a="http://schemas.openxmlformats.org/drawingml/2006/main" flipV="1">
          <a:off x="2800376" y="1347281"/>
          <a:ext cx="217467" cy="119765"/>
        </a:xfrm>
        <a:prstGeom xmlns:a="http://schemas.openxmlformats.org/drawingml/2006/main" prst="straightConnector1">
          <a:avLst/>
        </a:prstGeom>
        <a:ln xmlns:a="http://schemas.openxmlformats.org/drawingml/2006/main"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0.39928</cdr:x>
      <cdr:y>0.01233</cdr:y>
    </cdr:from>
    <cdr:to>
      <cdr:x>0.5838</cdr:x>
      <cdr:y>0.08855</cdr:y>
    </cdr:to>
    <cdr:sp macro="" textlink="">
      <cdr:nvSpPr>
        <cdr:cNvPr id="14" name="Rectangle: Rounded Corners 13">
          <a:extLst xmlns:a="http://schemas.openxmlformats.org/drawingml/2006/main">
            <a:ext uri="{FF2B5EF4-FFF2-40B4-BE49-F238E27FC236}">
              <a16:creationId xmlns:a16="http://schemas.microsoft.com/office/drawing/2014/main" id="{930FC309-E497-4C16-B4A0-B36FB29AAA18}"/>
            </a:ext>
          </a:extLst>
        </cdr:cNvPr>
        <cdr:cNvSpPr/>
      </cdr:nvSpPr>
      <cdr:spPr>
        <a:xfrm xmlns:a="http://schemas.openxmlformats.org/drawingml/2006/main">
          <a:off x="2243853" y="35872"/>
          <a:ext cx="1036980" cy="221802"/>
        </a:xfrm>
        <a:prstGeom xmlns:a="http://schemas.openxmlformats.org/drawingml/2006/main" prst="roundRect">
          <a:avLst/>
        </a:prstGeom>
        <a:solidFill xmlns:a="http://schemas.openxmlformats.org/drawingml/2006/main">
          <a:srgbClr val="92D050"/>
        </a:solidFill>
      </cdr:spPr>
      <cdr:style>
        <a:lnRef xmlns:a="http://schemas.openxmlformats.org/drawingml/2006/main" idx="2">
          <a:schemeClr val="accent6">
            <a:shade val="50000"/>
          </a:schemeClr>
        </a:lnRef>
        <a:fillRef xmlns:a="http://schemas.openxmlformats.org/drawingml/2006/main" idx="1">
          <a:schemeClr val="accent6"/>
        </a:fillRef>
        <a:effectRef xmlns:a="http://schemas.openxmlformats.org/drawingml/2006/main" idx="0">
          <a:schemeClr val="accent6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r>
            <a:rPr lang="en-US" sz="8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Opportunities</a:t>
          </a:r>
          <a:r>
            <a:rPr lang="en-US" sz="800" b="1"/>
            <a:t> (O) (1,92)</a:t>
          </a:r>
        </a:p>
      </cdr:txBody>
    </cdr:sp>
  </cdr:relSizeAnchor>
  <cdr:relSizeAnchor xmlns:cdr="http://schemas.openxmlformats.org/drawingml/2006/chartDrawing">
    <cdr:from>
      <cdr:x>0.42692</cdr:x>
      <cdr:y>0.91999</cdr:y>
    </cdr:from>
    <cdr:to>
      <cdr:x>0.54975</cdr:x>
      <cdr:y>0.98545</cdr:y>
    </cdr:to>
    <cdr:sp macro="" textlink="">
      <cdr:nvSpPr>
        <cdr:cNvPr id="16" name="Rectangle: Rounded Corners 15">
          <a:extLst xmlns:a="http://schemas.openxmlformats.org/drawingml/2006/main">
            <a:ext uri="{FF2B5EF4-FFF2-40B4-BE49-F238E27FC236}">
              <a16:creationId xmlns:a16="http://schemas.microsoft.com/office/drawing/2014/main" id="{AC186272-F87F-4138-B003-678AACB154DB}"/>
            </a:ext>
          </a:extLst>
        </cdr:cNvPr>
        <cdr:cNvSpPr/>
      </cdr:nvSpPr>
      <cdr:spPr>
        <a:xfrm xmlns:a="http://schemas.openxmlformats.org/drawingml/2006/main">
          <a:off x="2399179" y="2677056"/>
          <a:ext cx="690252" cy="190499"/>
        </a:xfrm>
        <a:prstGeom xmlns:a="http://schemas.openxmlformats.org/drawingml/2006/main" prst="roundRect">
          <a:avLst/>
        </a:prstGeom>
        <a:solidFill xmlns:a="http://schemas.openxmlformats.org/drawingml/2006/main">
          <a:srgbClr val="92D050"/>
        </a:solidFill>
      </cdr:spPr>
      <cdr:style>
        <a:lnRef xmlns:a="http://schemas.openxmlformats.org/drawingml/2006/main" idx="2">
          <a:schemeClr val="accent6">
            <a:shade val="50000"/>
          </a:schemeClr>
        </a:lnRef>
        <a:fillRef xmlns:a="http://schemas.openxmlformats.org/drawingml/2006/main" idx="1">
          <a:schemeClr val="accent6"/>
        </a:fillRef>
        <a:effectRef xmlns:a="http://schemas.openxmlformats.org/drawingml/2006/main" idx="0">
          <a:schemeClr val="accent6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8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Threats</a:t>
          </a:r>
          <a:r>
            <a:rPr lang="en-US" sz="800" b="1"/>
            <a:t> (T) </a:t>
          </a:r>
        </a:p>
      </cdr:txBody>
    </cdr:sp>
  </cdr:relSizeAnchor>
  <cdr:relSizeAnchor xmlns:cdr="http://schemas.openxmlformats.org/drawingml/2006/chartDrawing">
    <cdr:from>
      <cdr:x>0.03558</cdr:x>
      <cdr:y>0.43012</cdr:y>
    </cdr:from>
    <cdr:to>
      <cdr:x>0.19956</cdr:x>
      <cdr:y>0.49445</cdr:y>
    </cdr:to>
    <cdr:sp macro="" textlink="">
      <cdr:nvSpPr>
        <cdr:cNvPr id="18" name="Rectangle: Rounded Corners 17">
          <a:extLst xmlns:a="http://schemas.openxmlformats.org/drawingml/2006/main">
            <a:ext uri="{FF2B5EF4-FFF2-40B4-BE49-F238E27FC236}">
              <a16:creationId xmlns:a16="http://schemas.microsoft.com/office/drawing/2014/main" id="{AC186272-F87F-4138-B003-678AACB154DB}"/>
            </a:ext>
          </a:extLst>
        </cdr:cNvPr>
        <cdr:cNvSpPr/>
      </cdr:nvSpPr>
      <cdr:spPr>
        <a:xfrm xmlns:a="http://schemas.openxmlformats.org/drawingml/2006/main">
          <a:off x="199943" y="1251589"/>
          <a:ext cx="921534" cy="187218"/>
        </a:xfrm>
        <a:prstGeom xmlns:a="http://schemas.openxmlformats.org/drawingml/2006/main" prst="roundRect">
          <a:avLst/>
        </a:prstGeom>
        <a:solidFill xmlns:a="http://schemas.openxmlformats.org/drawingml/2006/main">
          <a:srgbClr val="92D050"/>
        </a:solidFill>
      </cdr:spPr>
      <cdr:style>
        <a:lnRef xmlns:a="http://schemas.openxmlformats.org/drawingml/2006/main" idx="2">
          <a:schemeClr val="accent6">
            <a:shade val="50000"/>
          </a:schemeClr>
        </a:lnRef>
        <a:fillRef xmlns:a="http://schemas.openxmlformats.org/drawingml/2006/main" idx="1">
          <a:schemeClr val="accent6"/>
        </a:fillRef>
        <a:effectRef xmlns:a="http://schemas.openxmlformats.org/drawingml/2006/main" idx="0">
          <a:schemeClr val="accent6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8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Weaknesses</a:t>
          </a:r>
          <a:r>
            <a:rPr lang="en-US" sz="800" b="1" baseline="0"/>
            <a:t> (W)</a:t>
          </a:r>
          <a:endParaRPr lang="en-US" sz="800" b="1"/>
        </a:p>
      </cdr:txBody>
    </cdr:sp>
  </cdr:relSizeAnchor>
  <cdr:relSizeAnchor xmlns:cdr="http://schemas.openxmlformats.org/drawingml/2006/chartDrawing">
    <cdr:from>
      <cdr:x>0.82856</cdr:x>
      <cdr:y>0.42244</cdr:y>
    </cdr:from>
    <cdr:to>
      <cdr:x>0.9646</cdr:x>
      <cdr:y>0.48971</cdr:y>
    </cdr:to>
    <cdr:sp macro="" textlink="">
      <cdr:nvSpPr>
        <cdr:cNvPr id="20" name="Rectangle: Rounded Corners 19">
          <a:extLst xmlns:a="http://schemas.openxmlformats.org/drawingml/2006/main">
            <a:ext uri="{FF2B5EF4-FFF2-40B4-BE49-F238E27FC236}">
              <a16:creationId xmlns:a16="http://schemas.microsoft.com/office/drawing/2014/main" id="{C80D7155-BF12-4A6C-84D5-B5D2CFB8C391}"/>
            </a:ext>
          </a:extLst>
        </cdr:cNvPr>
        <cdr:cNvSpPr/>
      </cdr:nvSpPr>
      <cdr:spPr>
        <a:xfrm xmlns:a="http://schemas.openxmlformats.org/drawingml/2006/main">
          <a:off x="4656294" y="1229256"/>
          <a:ext cx="764489" cy="195736"/>
        </a:xfrm>
        <a:prstGeom xmlns:a="http://schemas.openxmlformats.org/drawingml/2006/main" prst="roundRect">
          <a:avLst/>
        </a:prstGeom>
        <a:solidFill xmlns:a="http://schemas.openxmlformats.org/drawingml/2006/main">
          <a:srgbClr val="92D050"/>
        </a:solidFill>
      </cdr:spPr>
      <cdr:style>
        <a:lnRef xmlns:a="http://schemas.openxmlformats.org/drawingml/2006/main" idx="2">
          <a:schemeClr val="accent6">
            <a:shade val="50000"/>
          </a:schemeClr>
        </a:lnRef>
        <a:fillRef xmlns:a="http://schemas.openxmlformats.org/drawingml/2006/main" idx="1">
          <a:schemeClr val="accent6"/>
        </a:fillRef>
        <a:effectRef xmlns:a="http://schemas.openxmlformats.org/drawingml/2006/main" idx="0">
          <a:schemeClr val="accent6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8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Strengths</a:t>
          </a:r>
          <a:r>
            <a:rPr lang="en-US" sz="800" b="1"/>
            <a:t> (S) </a:t>
          </a:r>
        </a:p>
      </cdr:txBody>
    </cdr:sp>
  </cdr:relSizeAnchor>
  <cdr:relSizeAnchor xmlns:cdr="http://schemas.openxmlformats.org/drawingml/2006/chartDrawing">
    <cdr:from>
      <cdr:x>0.54141</cdr:x>
      <cdr:y>0.43654</cdr:y>
    </cdr:from>
    <cdr:to>
      <cdr:x>0.63124</cdr:x>
      <cdr:y>0.49773</cdr:y>
    </cdr:to>
    <cdr:sp macro="" textlink="">
      <cdr:nvSpPr>
        <cdr:cNvPr id="26" name="Rectangle 25">
          <a:extLst xmlns:a="http://schemas.openxmlformats.org/drawingml/2006/main">
            <a:ext uri="{FF2B5EF4-FFF2-40B4-BE49-F238E27FC236}">
              <a16:creationId xmlns:a16="http://schemas.microsoft.com/office/drawing/2014/main" id="{08BCF2EE-CEFC-4830-AE99-19C27B2400D7}"/>
            </a:ext>
          </a:extLst>
        </cdr:cNvPr>
        <cdr:cNvSpPr/>
      </cdr:nvSpPr>
      <cdr:spPr>
        <a:xfrm xmlns:a="http://schemas.openxmlformats.org/drawingml/2006/main">
          <a:off x="3036834" y="1277681"/>
          <a:ext cx="503872" cy="179092"/>
        </a:xfrm>
        <a:prstGeom xmlns:a="http://schemas.openxmlformats.org/drawingml/2006/main" prst="rect">
          <a:avLst/>
        </a:prstGeom>
        <a:ln xmlns:a="http://schemas.openxmlformats.org/drawingml/2006/main">
          <a:noFill/>
        </a:ln>
      </cdr:spPr>
      <cdr:style>
        <a:lnRef xmlns:a="http://schemas.openxmlformats.org/drawingml/2006/main" idx="2">
          <a:schemeClr val="accent6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accent6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800"/>
            <a:t>(0,17)</a:t>
          </a:r>
        </a:p>
      </cdr:txBody>
    </cdr:sp>
  </cdr:relSizeAnchor>
  <cdr:relSizeAnchor xmlns:cdr="http://schemas.openxmlformats.org/drawingml/2006/chartDrawing">
    <cdr:from>
      <cdr:x>0.11674</cdr:x>
      <cdr:y>0.18935</cdr:y>
    </cdr:from>
    <cdr:to>
      <cdr:x>0.34851</cdr:x>
      <cdr:y>0.37901</cdr:y>
    </cdr:to>
    <cdr:sp macro="" textlink="">
      <cdr:nvSpPr>
        <cdr:cNvPr id="5" name="Rectangle: Rounded Corners 4">
          <a:extLst xmlns:a="http://schemas.openxmlformats.org/drawingml/2006/main">
            <a:ext uri="{FF2B5EF4-FFF2-40B4-BE49-F238E27FC236}">
              <a16:creationId xmlns:a16="http://schemas.microsoft.com/office/drawing/2014/main" id="{E07D73F1-2516-429C-A202-6094D4730444}"/>
            </a:ext>
          </a:extLst>
        </cdr:cNvPr>
        <cdr:cNvSpPr/>
      </cdr:nvSpPr>
      <cdr:spPr>
        <a:xfrm xmlns:a="http://schemas.openxmlformats.org/drawingml/2006/main">
          <a:off x="654793" y="554200"/>
          <a:ext cx="1300036" cy="555101"/>
        </a:xfrm>
        <a:prstGeom xmlns:a="http://schemas.openxmlformats.org/drawingml/2006/main" prst="roundRect">
          <a:avLst/>
        </a:prstGeom>
        <a:solidFill xmlns:a="http://schemas.openxmlformats.org/drawingml/2006/main">
          <a:schemeClr val="accent6">
            <a:lumMod val="20000"/>
            <a:lumOff val="80000"/>
          </a:schemeClr>
        </a:solidFill>
      </cdr:spPr>
      <cdr:style>
        <a:lnRef xmlns:a="http://schemas.openxmlformats.org/drawingml/2006/main" idx="2">
          <a:schemeClr val="accent6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accent6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pPr algn="ctr"/>
          <a:r>
            <a:rPr lang="en-US" b="1">
              <a:solidFill>
                <a:schemeClr val="tx1"/>
              </a:solidFill>
            </a:rPr>
            <a:t>II</a:t>
          </a:r>
        </a:p>
        <a:p xmlns:a="http://schemas.openxmlformats.org/drawingml/2006/main">
          <a:pPr algn="ctr"/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Turn Around</a:t>
          </a:r>
          <a:endParaRPr lang="en-US" b="1">
            <a:solidFill>
              <a:schemeClr val="tx1"/>
            </a:solidFill>
          </a:endParaRPr>
        </a:p>
      </cdr:txBody>
    </cdr:sp>
  </cdr:relSizeAnchor>
  <cdr:relSizeAnchor xmlns:cdr="http://schemas.openxmlformats.org/drawingml/2006/chartDrawing">
    <cdr:from>
      <cdr:x>0.61082</cdr:x>
      <cdr:y>0.65749</cdr:y>
    </cdr:from>
    <cdr:to>
      <cdr:x>0.8426</cdr:x>
      <cdr:y>0.84715</cdr:y>
    </cdr:to>
    <cdr:sp macro="" textlink="">
      <cdr:nvSpPr>
        <cdr:cNvPr id="19" name="Rectangle: Rounded Corners 18">
          <a:extLst xmlns:a="http://schemas.openxmlformats.org/drawingml/2006/main">
            <a:ext uri="{FF2B5EF4-FFF2-40B4-BE49-F238E27FC236}">
              <a16:creationId xmlns:a16="http://schemas.microsoft.com/office/drawing/2014/main" id="{7B49EBBB-3966-449C-BE92-953C1F924D60}"/>
            </a:ext>
          </a:extLst>
        </cdr:cNvPr>
        <cdr:cNvSpPr/>
      </cdr:nvSpPr>
      <cdr:spPr>
        <a:xfrm xmlns:a="http://schemas.openxmlformats.org/drawingml/2006/main">
          <a:off x="3426210" y="1924368"/>
          <a:ext cx="1300092" cy="555100"/>
        </a:xfrm>
        <a:prstGeom xmlns:a="http://schemas.openxmlformats.org/drawingml/2006/main" prst="roundRect">
          <a:avLst/>
        </a:prstGeom>
        <a:solidFill xmlns:a="http://schemas.openxmlformats.org/drawingml/2006/main">
          <a:schemeClr val="accent6">
            <a:lumMod val="20000"/>
            <a:lumOff val="80000"/>
          </a:schemeClr>
        </a:solidFill>
      </cdr:spPr>
      <cdr:style>
        <a:lnRef xmlns:a="http://schemas.openxmlformats.org/drawingml/2006/main" idx="2">
          <a:schemeClr val="accent6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accent6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b="1">
              <a:solidFill>
                <a:schemeClr val="tx1"/>
              </a:solidFill>
            </a:rPr>
            <a:t>III</a:t>
          </a:r>
        </a:p>
        <a:p xmlns:a="http://schemas.openxmlformats.org/drawingml/2006/main">
          <a:pPr algn="ctr"/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Diversification</a:t>
          </a:r>
          <a:endParaRPr lang="en-US" b="1">
            <a:solidFill>
              <a:schemeClr val="tx1"/>
            </a:solidFill>
          </a:endParaRPr>
        </a:p>
      </cdr:txBody>
    </cdr:sp>
  </cdr:relSizeAnchor>
  <cdr:relSizeAnchor xmlns:cdr="http://schemas.openxmlformats.org/drawingml/2006/chartDrawing">
    <cdr:from>
      <cdr:x>0.61082</cdr:x>
      <cdr:y>0.18857</cdr:y>
    </cdr:from>
    <cdr:to>
      <cdr:x>0.8426</cdr:x>
      <cdr:y>0.37823</cdr:y>
    </cdr:to>
    <cdr:sp macro="" textlink="">
      <cdr:nvSpPr>
        <cdr:cNvPr id="27" name="Rectangle: Rounded Corners 26">
          <a:extLst xmlns:a="http://schemas.openxmlformats.org/drawingml/2006/main">
            <a:ext uri="{FF2B5EF4-FFF2-40B4-BE49-F238E27FC236}">
              <a16:creationId xmlns:a16="http://schemas.microsoft.com/office/drawing/2014/main" id="{7B49EBBB-3966-449C-BE92-953C1F924D60}"/>
            </a:ext>
          </a:extLst>
        </cdr:cNvPr>
        <cdr:cNvSpPr/>
      </cdr:nvSpPr>
      <cdr:spPr>
        <a:xfrm xmlns:a="http://schemas.openxmlformats.org/drawingml/2006/main">
          <a:off x="3426210" y="551910"/>
          <a:ext cx="1300092" cy="555101"/>
        </a:xfrm>
        <a:prstGeom xmlns:a="http://schemas.openxmlformats.org/drawingml/2006/main" prst="roundRect">
          <a:avLst/>
        </a:prstGeom>
        <a:solidFill xmlns:a="http://schemas.openxmlformats.org/drawingml/2006/main">
          <a:schemeClr val="accent6">
            <a:lumMod val="20000"/>
            <a:lumOff val="80000"/>
          </a:schemeClr>
        </a:solidFill>
      </cdr:spPr>
      <cdr:style>
        <a:lnRef xmlns:a="http://schemas.openxmlformats.org/drawingml/2006/main" idx="2">
          <a:schemeClr val="accent6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accent6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b="1">
              <a:solidFill>
                <a:schemeClr val="tx1"/>
              </a:solidFill>
            </a:rPr>
            <a:t>I </a:t>
          </a:r>
        </a:p>
        <a:p xmlns:a="http://schemas.openxmlformats.org/drawingml/2006/main">
          <a:pPr algn="ctr"/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Aggressive</a:t>
          </a:r>
          <a:endParaRPr lang="en-US" b="1">
            <a:solidFill>
              <a:schemeClr val="tx1"/>
            </a:solidFill>
          </a:endParaRPr>
        </a:p>
      </cdr:txBody>
    </cdr:sp>
  </cdr:relSizeAnchor>
  <cdr:relSizeAnchor xmlns:cdr="http://schemas.openxmlformats.org/drawingml/2006/chartDrawing">
    <cdr:from>
      <cdr:x>0.11629</cdr:x>
      <cdr:y>0.65569</cdr:y>
    </cdr:from>
    <cdr:to>
      <cdr:x>0.34806</cdr:x>
      <cdr:y>0.84535</cdr:y>
    </cdr:to>
    <cdr:sp macro="" textlink="">
      <cdr:nvSpPr>
        <cdr:cNvPr id="28" name="Rectangle: Rounded Corners 27">
          <a:extLst xmlns:a="http://schemas.openxmlformats.org/drawingml/2006/main">
            <a:ext uri="{FF2B5EF4-FFF2-40B4-BE49-F238E27FC236}">
              <a16:creationId xmlns:a16="http://schemas.microsoft.com/office/drawing/2014/main" id="{7B49EBBB-3966-449C-BE92-953C1F924D60}"/>
            </a:ext>
          </a:extLst>
        </cdr:cNvPr>
        <cdr:cNvSpPr/>
      </cdr:nvSpPr>
      <cdr:spPr>
        <a:xfrm xmlns:a="http://schemas.openxmlformats.org/drawingml/2006/main">
          <a:off x="652264" y="1919076"/>
          <a:ext cx="1300037" cy="555100"/>
        </a:xfrm>
        <a:prstGeom xmlns:a="http://schemas.openxmlformats.org/drawingml/2006/main" prst="roundRect">
          <a:avLst/>
        </a:prstGeom>
        <a:solidFill xmlns:a="http://schemas.openxmlformats.org/drawingml/2006/main">
          <a:schemeClr val="accent6">
            <a:lumMod val="20000"/>
            <a:lumOff val="80000"/>
          </a:schemeClr>
        </a:solidFill>
      </cdr:spPr>
      <cdr:style>
        <a:lnRef xmlns:a="http://schemas.openxmlformats.org/drawingml/2006/main" idx="2">
          <a:schemeClr val="accent6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accent6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b="1">
              <a:solidFill>
                <a:schemeClr val="tx1"/>
              </a:solidFill>
            </a:rPr>
            <a:t>IV</a:t>
          </a:r>
        </a:p>
        <a:p xmlns:a="http://schemas.openxmlformats.org/drawingml/2006/main">
          <a:pPr algn="ctr"/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Defensive</a:t>
          </a:r>
          <a:endParaRPr lang="en-US" b="1">
            <a:solidFill>
              <a:schemeClr val="tx1"/>
            </a:solidFill>
          </a:endParaRPr>
        </a:p>
      </cdr:txBody>
    </cdr:sp>
  </cdr:relSizeAnchor>
  <cdr:relSizeAnchor xmlns:cdr="http://schemas.openxmlformats.org/drawingml/2006/chartDrawing">
    <cdr:from>
      <cdr:x>0.50036</cdr:x>
      <cdr:y>0.36724</cdr:y>
    </cdr:from>
    <cdr:to>
      <cdr:x>0.59019</cdr:x>
      <cdr:y>0.42843</cdr:y>
    </cdr:to>
    <cdr:sp macro="" textlink="">
      <cdr:nvSpPr>
        <cdr:cNvPr id="25" name="Rectangle 24">
          <a:extLst xmlns:a="http://schemas.openxmlformats.org/drawingml/2006/main">
            <a:ext uri="{FF2B5EF4-FFF2-40B4-BE49-F238E27FC236}">
              <a16:creationId xmlns:a16="http://schemas.microsoft.com/office/drawing/2014/main" id="{DCF33705-D417-4E1A-ABC1-7BAADA6A71F4}"/>
            </a:ext>
          </a:extLst>
        </cdr:cNvPr>
        <cdr:cNvSpPr/>
      </cdr:nvSpPr>
      <cdr:spPr>
        <a:xfrm xmlns:a="http://schemas.openxmlformats.org/drawingml/2006/main">
          <a:off x="2806620" y="1074842"/>
          <a:ext cx="503872" cy="179092"/>
        </a:xfrm>
        <a:prstGeom xmlns:a="http://schemas.openxmlformats.org/drawingml/2006/main" prst="rect">
          <a:avLst/>
        </a:prstGeom>
        <a:ln xmlns:a="http://schemas.openxmlformats.org/drawingml/2006/main">
          <a:noFill/>
        </a:ln>
      </cdr:spPr>
      <cdr:style>
        <a:lnRef xmlns:a="http://schemas.openxmlformats.org/drawingml/2006/main" idx="2">
          <a:schemeClr val="accent6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accent6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r>
            <a:rPr lang="en-US" sz="800"/>
            <a:t>(0,2)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ownloads\Analisis%20SWOT%20(Responses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2%20FIA%20UI\SEMESTER%201\Studi%20Kebijakan%20dan%20pengambilan%20keputusan\tugas%20bu%20lina%20-%20uas\jawaban%20kuesioner%20bu%20lin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 Responses 1"/>
      <sheetName val="Sheet1"/>
    </sheetNames>
    <sheetDataSet>
      <sheetData sheetId="0">
        <row r="45">
          <cell r="G45">
            <v>160</v>
          </cell>
          <cell r="H45">
            <v>158</v>
          </cell>
          <cell r="I45">
            <v>165</v>
          </cell>
          <cell r="J45">
            <v>164</v>
          </cell>
          <cell r="K45">
            <v>163</v>
          </cell>
          <cell r="L45">
            <v>158</v>
          </cell>
          <cell r="M45">
            <v>136</v>
          </cell>
          <cell r="N45">
            <v>148</v>
          </cell>
          <cell r="O45">
            <v>147</v>
          </cell>
          <cell r="P45">
            <v>147</v>
          </cell>
          <cell r="Q45">
            <v>149</v>
          </cell>
          <cell r="R45">
            <v>163</v>
          </cell>
          <cell r="S45">
            <v>161</v>
          </cell>
          <cell r="T45">
            <v>151</v>
          </cell>
          <cell r="U45">
            <v>154</v>
          </cell>
          <cell r="V45">
            <v>136</v>
          </cell>
          <cell r="W45">
            <v>128</v>
          </cell>
          <cell r="X45">
            <v>132</v>
          </cell>
          <cell r="Y45">
            <v>141</v>
          </cell>
          <cell r="Z45">
            <v>155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1">
          <cell r="P1" t="str">
            <v>Anggaran yang lebih besar dan terpusat (penilaian kondisi saat ini)</v>
          </cell>
        </row>
        <row r="34">
          <cell r="Q34">
            <v>105</v>
          </cell>
          <cell r="S34">
            <v>108</v>
          </cell>
          <cell r="U34">
            <v>106</v>
          </cell>
          <cell r="W34">
            <v>116</v>
          </cell>
          <cell r="Y34">
            <v>104</v>
          </cell>
          <cell r="AA34">
            <v>107</v>
          </cell>
          <cell r="AC34">
            <v>100</v>
          </cell>
          <cell r="AE34">
            <v>116</v>
          </cell>
          <cell r="AG34">
            <v>106</v>
          </cell>
          <cell r="AI34">
            <v>110</v>
          </cell>
          <cell r="AK34">
            <v>110</v>
          </cell>
          <cell r="AM34">
            <v>107</v>
          </cell>
          <cell r="AO34">
            <v>108</v>
          </cell>
          <cell r="AQ34">
            <v>112</v>
          </cell>
          <cell r="AS34">
            <v>106</v>
          </cell>
          <cell r="AU34">
            <v>104</v>
          </cell>
          <cell r="AW34">
            <v>112</v>
          </cell>
          <cell r="AY34">
            <v>103</v>
          </cell>
          <cell r="BA34">
            <v>102</v>
          </cell>
          <cell r="BC34">
            <v>99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9249D3-F1C3-4A11-B1DB-76091A9B76EA}">
  <dimension ref="A1:M43"/>
  <sheetViews>
    <sheetView tabSelected="1" workbookViewId="0">
      <selection activeCell="D49" sqref="D49"/>
    </sheetView>
  </sheetViews>
  <sheetFormatPr defaultRowHeight="14.5" x14ac:dyDescent="0.35"/>
  <cols>
    <col min="1" max="1" width="2" style="2" bestFit="1" customWidth="1"/>
    <col min="2" max="2" width="43.453125" style="1" customWidth="1"/>
    <col min="3" max="3" width="9.7265625" style="3" customWidth="1"/>
    <col min="4" max="4" width="11.26953125" style="9" customWidth="1"/>
    <col min="5" max="5" width="9.1796875" style="9" customWidth="1"/>
    <col min="6" max="6" width="15.7265625" style="9" bestFit="1" customWidth="1"/>
  </cols>
  <sheetData>
    <row r="1" spans="1:13" s="39" customFormat="1" ht="29" x14ac:dyDescent="0.35">
      <c r="A1" s="34"/>
      <c r="B1" s="35" t="s">
        <v>0</v>
      </c>
      <c r="C1" s="36" t="s">
        <v>13</v>
      </c>
      <c r="D1" s="37" t="s">
        <v>3</v>
      </c>
      <c r="E1" s="37" t="s">
        <v>4</v>
      </c>
      <c r="F1" s="38" t="s">
        <v>50</v>
      </c>
    </row>
    <row r="2" spans="1:13" s="17" customFormat="1" x14ac:dyDescent="0.35">
      <c r="A2" s="13"/>
      <c r="B2" s="14" t="s">
        <v>1</v>
      </c>
      <c r="C2" s="15"/>
      <c r="D2" s="16"/>
      <c r="E2" s="16"/>
      <c r="F2" s="16"/>
    </row>
    <row r="3" spans="1:13" s="17" customFormat="1" ht="29" x14ac:dyDescent="0.35">
      <c r="A3" s="13">
        <v>1</v>
      </c>
      <c r="B3" s="18" t="s">
        <v>29</v>
      </c>
      <c r="C3" s="15">
        <f>'[1]Form Responses 1'!$G$45</f>
        <v>160</v>
      </c>
      <c r="D3" s="16">
        <f>C3/C17</f>
        <v>0.10349288486416559</v>
      </c>
      <c r="E3" s="16">
        <f>C3/43</f>
        <v>3.7209302325581395</v>
      </c>
      <c r="F3" s="16">
        <f>D3*E3</f>
        <v>0.38508980414573246</v>
      </c>
      <c r="I3" s="19">
        <f>[2]Sheet1!$Q$34</f>
        <v>0</v>
      </c>
      <c r="J3" s="19">
        <f>I3/32</f>
        <v>0</v>
      </c>
      <c r="K3" s="20">
        <f>D3*J3</f>
        <v>0</v>
      </c>
    </row>
    <row r="4" spans="1:13" s="17" customFormat="1" ht="29" x14ac:dyDescent="0.35">
      <c r="A4" s="13">
        <v>2</v>
      </c>
      <c r="B4" s="18" t="s">
        <v>30</v>
      </c>
      <c r="C4" s="15">
        <f>'[1]Form Responses 1'!$H$45</f>
        <v>158</v>
      </c>
      <c r="D4" s="16">
        <f>C4/C17</f>
        <v>0.10219922380336352</v>
      </c>
      <c r="E4" s="16">
        <f>C4/43</f>
        <v>3.6744186046511627</v>
      </c>
      <c r="F4" s="16">
        <f t="shared" ref="F4:F33" si="0">D4*E4</f>
        <v>0.37552272932398689</v>
      </c>
      <c r="I4" s="19">
        <f>[2]Sheet1!$S$34</f>
        <v>0</v>
      </c>
      <c r="J4" s="19">
        <f t="shared" ref="J4:J7" si="1">I4/32</f>
        <v>0</v>
      </c>
      <c r="K4" s="20">
        <f t="shared" ref="K4:K7" si="2">D4*J4</f>
        <v>0</v>
      </c>
    </row>
    <row r="5" spans="1:13" s="17" customFormat="1" ht="29" x14ac:dyDescent="0.35">
      <c r="A5" s="13">
        <v>3</v>
      </c>
      <c r="B5" s="18" t="s">
        <v>31</v>
      </c>
      <c r="C5" s="15">
        <f>'[1]Form Responses 1'!$I$45</f>
        <v>165</v>
      </c>
      <c r="D5" s="16">
        <f>C5/C17</f>
        <v>0.10672703751617077</v>
      </c>
      <c r="E5" s="16">
        <f>C5/43</f>
        <v>3.8372093023255816</v>
      </c>
      <c r="F5" s="16">
        <f t="shared" si="0"/>
        <v>0.40953398116670181</v>
      </c>
      <c r="I5" s="19">
        <f>[2]Sheet1!$U$34</f>
        <v>0</v>
      </c>
      <c r="J5" s="19">
        <f t="shared" si="1"/>
        <v>0</v>
      </c>
      <c r="K5" s="20">
        <f t="shared" si="2"/>
        <v>0</v>
      </c>
    </row>
    <row r="6" spans="1:13" s="17" customFormat="1" ht="43.5" x14ac:dyDescent="0.35">
      <c r="A6" s="13">
        <v>4</v>
      </c>
      <c r="B6" s="18" t="s">
        <v>32</v>
      </c>
      <c r="C6" s="15">
        <f>'[1]Form Responses 1'!$J$45</f>
        <v>164</v>
      </c>
      <c r="D6" s="16">
        <f>C6/C17</f>
        <v>0.10608020698576973</v>
      </c>
      <c r="E6" s="16">
        <f>C6/43</f>
        <v>3.8139534883720931</v>
      </c>
      <c r="F6" s="16">
        <f t="shared" si="0"/>
        <v>0.40458497548061012</v>
      </c>
      <c r="I6" s="19">
        <f>[2]Sheet1!$W$34</f>
        <v>0</v>
      </c>
      <c r="J6" s="19">
        <f t="shared" si="1"/>
        <v>0</v>
      </c>
      <c r="K6" s="20">
        <f t="shared" si="2"/>
        <v>0</v>
      </c>
    </row>
    <row r="7" spans="1:13" s="17" customFormat="1" ht="29" x14ac:dyDescent="0.35">
      <c r="A7" s="13">
        <v>5</v>
      </c>
      <c r="B7" s="18" t="s">
        <v>33</v>
      </c>
      <c r="C7" s="15">
        <f>'[1]Form Responses 1'!$K$45</f>
        <v>163</v>
      </c>
      <c r="D7" s="16">
        <f>C7/C17</f>
        <v>0.1054333764553687</v>
      </c>
      <c r="E7" s="16">
        <f>C7/43</f>
        <v>3.7906976744186047</v>
      </c>
      <c r="F7" s="16">
        <f t="shared" si="0"/>
        <v>0.39966605493546742</v>
      </c>
      <c r="I7" s="19">
        <f>[2]Sheet1!$Y$34</f>
        <v>0</v>
      </c>
      <c r="J7" s="19">
        <f t="shared" si="1"/>
        <v>0</v>
      </c>
      <c r="K7" s="20">
        <f t="shared" si="2"/>
        <v>0</v>
      </c>
    </row>
    <row r="8" spans="1:13" s="25" customFormat="1" x14ac:dyDescent="0.35">
      <c r="A8" s="21"/>
      <c r="B8" s="22" t="s">
        <v>10</v>
      </c>
      <c r="C8" s="23">
        <f>SUM(C3:C7)</f>
        <v>810</v>
      </c>
      <c r="D8" s="24">
        <f>SUM(D3:D7)</f>
        <v>0.52393272962483828</v>
      </c>
      <c r="E8" s="24">
        <f t="shared" ref="E8" si="3">SUM(E3:E7)</f>
        <v>18.837209302325583</v>
      </c>
      <c r="F8" s="24">
        <f>SUM(F3:F7)</f>
        <v>1.9743975450524986</v>
      </c>
      <c r="I8" s="26"/>
      <c r="J8" s="26"/>
      <c r="K8" s="27">
        <f>SUM(K3:K7)</f>
        <v>0</v>
      </c>
    </row>
    <row r="9" spans="1:13" s="17" customFormat="1" x14ac:dyDescent="0.35">
      <c r="A9" s="28"/>
      <c r="B9" s="29"/>
      <c r="C9" s="30"/>
      <c r="D9" s="31"/>
      <c r="E9" s="31"/>
      <c r="F9" s="31"/>
      <c r="I9" s="19"/>
      <c r="J9" s="19"/>
      <c r="K9" s="19"/>
      <c r="M9" s="32">
        <f>(K8-K16)/2</f>
        <v>0</v>
      </c>
    </row>
    <row r="10" spans="1:13" s="17" customFormat="1" x14ac:dyDescent="0.35">
      <c r="A10" s="13"/>
      <c r="B10" s="33" t="s">
        <v>2</v>
      </c>
      <c r="C10" s="15"/>
      <c r="D10" s="16"/>
      <c r="E10" s="16"/>
      <c r="F10" s="16"/>
      <c r="I10" s="19"/>
      <c r="J10" s="19"/>
      <c r="K10" s="19"/>
    </row>
    <row r="11" spans="1:13" s="17" customFormat="1" ht="29" x14ac:dyDescent="0.35">
      <c r="A11" s="13">
        <v>1</v>
      </c>
      <c r="B11" s="18" t="s">
        <v>34</v>
      </c>
      <c r="C11" s="15">
        <f>'[1]Form Responses 1'!$L$45</f>
        <v>158</v>
      </c>
      <c r="D11" s="16">
        <f>C11/C17</f>
        <v>0.10219922380336352</v>
      </c>
      <c r="E11" s="16">
        <f>C11/43</f>
        <v>3.6744186046511627</v>
      </c>
      <c r="F11" s="16">
        <f t="shared" si="0"/>
        <v>0.37552272932398689</v>
      </c>
      <c r="I11" s="19">
        <f>[2]Sheet1!$AA$34</f>
        <v>0</v>
      </c>
      <c r="J11" s="19">
        <f t="shared" ref="J11:J15" si="4">I11/32</f>
        <v>0</v>
      </c>
      <c r="K11" s="20">
        <f>D11*J11</f>
        <v>0</v>
      </c>
    </row>
    <row r="12" spans="1:13" s="17" customFormat="1" ht="29" x14ac:dyDescent="0.35">
      <c r="A12" s="13">
        <v>2</v>
      </c>
      <c r="B12" s="18" t="s">
        <v>35</v>
      </c>
      <c r="C12" s="15">
        <f>'[1]Form Responses 1'!$M$45</f>
        <v>136</v>
      </c>
      <c r="D12" s="16">
        <f>C12/C17</f>
        <v>8.7968952134540757E-2</v>
      </c>
      <c r="E12" s="16">
        <f>C12/43</f>
        <v>3.1627906976744184</v>
      </c>
      <c r="F12" s="16">
        <f t="shared" si="0"/>
        <v>0.27822738349529169</v>
      </c>
      <c r="I12" s="19">
        <f>[2]Sheet1!$AC$34</f>
        <v>0</v>
      </c>
      <c r="J12" s="19">
        <f t="shared" si="4"/>
        <v>0</v>
      </c>
      <c r="K12" s="20">
        <f t="shared" ref="K12:K15" si="5">D12*J12</f>
        <v>0</v>
      </c>
    </row>
    <row r="13" spans="1:13" s="17" customFormat="1" ht="29" x14ac:dyDescent="0.35">
      <c r="A13" s="13">
        <v>3</v>
      </c>
      <c r="B13" s="18" t="s">
        <v>36</v>
      </c>
      <c r="C13" s="15">
        <f>'[1]Form Responses 1'!$N$45</f>
        <v>148</v>
      </c>
      <c r="D13" s="16">
        <f>C13/C17</f>
        <v>9.5730918499353168E-2</v>
      </c>
      <c r="E13" s="16">
        <f>C13/43</f>
        <v>3.441860465116279</v>
      </c>
      <c r="F13" s="16">
        <f t="shared" si="0"/>
        <v>0.32949246367219232</v>
      </c>
      <c r="I13" s="19">
        <f>[2]Sheet1!$AE$34</f>
        <v>0</v>
      </c>
      <c r="J13" s="19">
        <f t="shared" si="4"/>
        <v>0</v>
      </c>
      <c r="K13" s="20">
        <f t="shared" si="5"/>
        <v>0</v>
      </c>
    </row>
    <row r="14" spans="1:13" s="17" customFormat="1" ht="43.5" x14ac:dyDescent="0.35">
      <c r="A14" s="13">
        <v>4</v>
      </c>
      <c r="B14" s="18" t="s">
        <v>37</v>
      </c>
      <c r="C14" s="15">
        <f>'[1]Form Responses 1'!$O$45</f>
        <v>147</v>
      </c>
      <c r="D14" s="16">
        <f>C14/C17</f>
        <v>9.5084087968952138E-2</v>
      </c>
      <c r="E14" s="16">
        <f>C14/43</f>
        <v>3.4186046511627906</v>
      </c>
      <c r="F14" s="16">
        <f t="shared" si="0"/>
        <v>0.3250549053822317</v>
      </c>
      <c r="I14" s="19">
        <f>[2]Sheet1!$AG$34</f>
        <v>0</v>
      </c>
      <c r="J14" s="19">
        <f t="shared" si="4"/>
        <v>0</v>
      </c>
      <c r="K14" s="20">
        <f t="shared" si="5"/>
        <v>0</v>
      </c>
    </row>
    <row r="15" spans="1:13" s="17" customFormat="1" ht="29" x14ac:dyDescent="0.35">
      <c r="A15" s="13">
        <v>5</v>
      </c>
      <c r="B15" s="18" t="s">
        <v>38</v>
      </c>
      <c r="C15" s="15">
        <f>'[1]Form Responses 1'!$P$45</f>
        <v>147</v>
      </c>
      <c r="D15" s="16">
        <f>C15/C17</f>
        <v>9.5084087968952138E-2</v>
      </c>
      <c r="E15" s="16">
        <f>C15/43</f>
        <v>3.4186046511627906</v>
      </c>
      <c r="F15" s="16">
        <f t="shared" si="0"/>
        <v>0.3250549053822317</v>
      </c>
      <c r="I15" s="19">
        <f>[2]Sheet1!$AI$34</f>
        <v>0</v>
      </c>
      <c r="J15" s="19">
        <f t="shared" si="4"/>
        <v>0</v>
      </c>
      <c r="K15" s="20">
        <f t="shared" si="5"/>
        <v>0</v>
      </c>
    </row>
    <row r="16" spans="1:13" s="25" customFormat="1" x14ac:dyDescent="0.35">
      <c r="A16" s="21"/>
      <c r="B16" s="22" t="s">
        <v>11</v>
      </c>
      <c r="C16" s="23">
        <f>SUM(C11:C15)</f>
        <v>736</v>
      </c>
      <c r="D16" s="24">
        <f t="shared" ref="D16:F16" si="6">SUM(D11:D15)</f>
        <v>0.47606727037516172</v>
      </c>
      <c r="E16" s="24">
        <f>SUM(E11:E15)</f>
        <v>17.116279069767444</v>
      </c>
      <c r="F16" s="24">
        <f t="shared" si="6"/>
        <v>1.6333523872559343</v>
      </c>
      <c r="I16" s="26"/>
      <c r="J16" s="26"/>
      <c r="K16" s="27">
        <f>SUM(K11:K15)</f>
        <v>0</v>
      </c>
    </row>
    <row r="17" spans="1:13" s="25" customFormat="1" x14ac:dyDescent="0.35">
      <c r="A17" s="21"/>
      <c r="B17" s="22" t="s">
        <v>12</v>
      </c>
      <c r="C17" s="23">
        <f>C8+C16</f>
        <v>1546</v>
      </c>
      <c r="D17" s="24">
        <f t="shared" ref="D17:F17" si="7">D8+D16</f>
        <v>1</v>
      </c>
      <c r="E17" s="24">
        <f t="shared" si="7"/>
        <v>35.953488372093027</v>
      </c>
      <c r="F17" s="24">
        <f t="shared" si="7"/>
        <v>3.6077499323084332</v>
      </c>
      <c r="I17" s="26"/>
      <c r="J17" s="26"/>
      <c r="K17" s="26"/>
    </row>
    <row r="18" spans="1:13" s="7" customFormat="1" x14ac:dyDescent="0.35">
      <c r="A18" s="4"/>
      <c r="B18" s="5"/>
      <c r="C18" s="6"/>
      <c r="D18" s="8"/>
      <c r="E18" s="8"/>
      <c r="F18" s="8"/>
      <c r="I18" s="12"/>
      <c r="J18" s="12"/>
      <c r="K18" s="12"/>
    </row>
    <row r="19" spans="1:13" s="7" customFormat="1" ht="29" x14ac:dyDescent="0.35">
      <c r="A19" s="50"/>
      <c r="B19" s="51" t="s">
        <v>9</v>
      </c>
      <c r="C19" s="52" t="s">
        <v>13</v>
      </c>
      <c r="D19" s="53" t="s">
        <v>3</v>
      </c>
      <c r="E19" s="54" t="s">
        <v>4</v>
      </c>
      <c r="F19" s="55" t="s">
        <v>49</v>
      </c>
      <c r="I19" s="12"/>
      <c r="J19" s="12"/>
      <c r="K19" s="12"/>
    </row>
    <row r="20" spans="1:13" s="17" customFormat="1" x14ac:dyDescent="0.35">
      <c r="A20" s="40"/>
      <c r="B20" s="41" t="s">
        <v>8</v>
      </c>
      <c r="C20" s="42"/>
      <c r="D20" s="43"/>
      <c r="E20" s="44"/>
      <c r="F20" s="44"/>
      <c r="I20" s="19"/>
      <c r="J20" s="19"/>
      <c r="K20" s="19"/>
    </row>
    <row r="21" spans="1:13" s="17" customFormat="1" ht="29" x14ac:dyDescent="0.35">
      <c r="A21" s="13">
        <v>1</v>
      </c>
      <c r="B21" s="18" t="s">
        <v>39</v>
      </c>
      <c r="C21" s="15">
        <f>'[1]Form Responses 1'!$Q$45</f>
        <v>149</v>
      </c>
      <c r="D21" s="16">
        <f>C21/C35</f>
        <v>0.10136054421768707</v>
      </c>
      <c r="E21" s="45">
        <f>C21/43</f>
        <v>3.4651162790697674</v>
      </c>
      <c r="F21" s="45">
        <f t="shared" si="0"/>
        <v>0.35122607182407845</v>
      </c>
      <c r="I21" s="19">
        <f>[2]Sheet1!$AK$34</f>
        <v>0</v>
      </c>
      <c r="J21" s="19">
        <f t="shared" ref="J21:J25" si="8">I21/32</f>
        <v>0</v>
      </c>
      <c r="K21" s="20">
        <f t="shared" ref="K21:K25" si="9">D21*J21</f>
        <v>0</v>
      </c>
    </row>
    <row r="22" spans="1:13" s="17" customFormat="1" ht="29" x14ac:dyDescent="0.35">
      <c r="A22" s="13">
        <v>2</v>
      </c>
      <c r="B22" s="18" t="s">
        <v>40</v>
      </c>
      <c r="C22" s="15">
        <f>'[1]Form Responses 1'!$R$45</f>
        <v>163</v>
      </c>
      <c r="D22" s="16">
        <f>C22/C35</f>
        <v>0.11088435374149661</v>
      </c>
      <c r="E22" s="45">
        <f>C22/43</f>
        <v>3.7906976744186047</v>
      </c>
      <c r="F22" s="45">
        <f t="shared" si="0"/>
        <v>0.42032906185730107</v>
      </c>
      <c r="I22" s="19">
        <f>[2]Sheet1!$AM$34</f>
        <v>0</v>
      </c>
      <c r="J22" s="19">
        <f t="shared" si="8"/>
        <v>0</v>
      </c>
      <c r="K22" s="20">
        <f t="shared" si="9"/>
        <v>0</v>
      </c>
    </row>
    <row r="23" spans="1:13" s="17" customFormat="1" ht="43.5" x14ac:dyDescent="0.35">
      <c r="A23" s="13">
        <v>3</v>
      </c>
      <c r="B23" s="18" t="s">
        <v>41</v>
      </c>
      <c r="C23" s="15">
        <f>'[1]Form Responses 1'!$S$45</f>
        <v>161</v>
      </c>
      <c r="D23" s="16">
        <f>C23/C35</f>
        <v>0.10952380952380952</v>
      </c>
      <c r="E23" s="45">
        <f>C23/43</f>
        <v>3.7441860465116279</v>
      </c>
      <c r="F23" s="45">
        <f t="shared" si="0"/>
        <v>0.41007751937984493</v>
      </c>
      <c r="I23" s="19">
        <f>[2]Sheet1!$AO$34</f>
        <v>0</v>
      </c>
      <c r="J23" s="19">
        <f t="shared" si="8"/>
        <v>0</v>
      </c>
      <c r="K23" s="20">
        <f t="shared" si="9"/>
        <v>0</v>
      </c>
    </row>
    <row r="24" spans="1:13" s="17" customFormat="1" x14ac:dyDescent="0.35">
      <c r="A24" s="13">
        <v>4</v>
      </c>
      <c r="B24" s="18" t="s">
        <v>42</v>
      </c>
      <c r="C24" s="15">
        <f>'[1]Form Responses 1'!$T$45</f>
        <v>151</v>
      </c>
      <c r="D24" s="16">
        <f>C24/C35</f>
        <v>0.10272108843537416</v>
      </c>
      <c r="E24" s="45">
        <f>C24/43</f>
        <v>3.5116279069767442</v>
      </c>
      <c r="F24" s="45">
        <f t="shared" si="0"/>
        <v>0.36071824078468601</v>
      </c>
      <c r="I24" s="19">
        <f>[2]Sheet1!$AQ$34</f>
        <v>0</v>
      </c>
      <c r="J24" s="19">
        <f t="shared" si="8"/>
        <v>0</v>
      </c>
      <c r="K24" s="20">
        <f t="shared" si="9"/>
        <v>0</v>
      </c>
    </row>
    <row r="25" spans="1:13" s="17" customFormat="1" ht="43.5" x14ac:dyDescent="0.35">
      <c r="A25" s="13">
        <v>5</v>
      </c>
      <c r="B25" s="18" t="s">
        <v>43</v>
      </c>
      <c r="C25" s="15">
        <f>'[1]Form Responses 1'!$U$45</f>
        <v>154</v>
      </c>
      <c r="D25" s="16">
        <f>C25/C35</f>
        <v>0.10476190476190476</v>
      </c>
      <c r="E25" s="45">
        <f>C25/43</f>
        <v>3.5813953488372094</v>
      </c>
      <c r="F25" s="45">
        <f t="shared" si="0"/>
        <v>0.37519379844961243</v>
      </c>
      <c r="I25" s="19">
        <f>[2]Sheet1!$AS$34</f>
        <v>0</v>
      </c>
      <c r="J25" s="19">
        <f t="shared" si="8"/>
        <v>0</v>
      </c>
      <c r="K25" s="20">
        <f t="shared" si="9"/>
        <v>0</v>
      </c>
    </row>
    <row r="26" spans="1:13" s="25" customFormat="1" x14ac:dyDescent="0.35">
      <c r="A26" s="21"/>
      <c r="B26" s="22" t="s">
        <v>14</v>
      </c>
      <c r="C26" s="23">
        <f>SUM(C21:C25)</f>
        <v>778</v>
      </c>
      <c r="D26" s="24">
        <f t="shared" ref="D26:F26" si="10">SUM(D21:D25)</f>
        <v>0.52925170068027205</v>
      </c>
      <c r="E26" s="24">
        <f t="shared" si="10"/>
        <v>18.093023255813954</v>
      </c>
      <c r="F26" s="24">
        <f t="shared" si="10"/>
        <v>1.917544692295523</v>
      </c>
      <c r="I26" s="26"/>
      <c r="J26" s="26"/>
      <c r="K26" s="27">
        <f>SUM(K21:K25)</f>
        <v>0</v>
      </c>
    </row>
    <row r="27" spans="1:13" s="17" customFormat="1" x14ac:dyDescent="0.35">
      <c r="A27" s="28"/>
      <c r="B27" s="29"/>
      <c r="C27" s="30"/>
      <c r="D27" s="31"/>
      <c r="E27" s="46"/>
      <c r="F27" s="46"/>
      <c r="I27" s="19"/>
      <c r="J27" s="19"/>
      <c r="K27" s="19"/>
      <c r="M27" s="32">
        <f>(K26-K34)/2</f>
        <v>0</v>
      </c>
    </row>
    <row r="28" spans="1:13" s="17" customFormat="1" x14ac:dyDescent="0.35">
      <c r="A28" s="40"/>
      <c r="B28" s="41" t="s">
        <v>7</v>
      </c>
      <c r="C28" s="42"/>
      <c r="D28" s="43"/>
      <c r="E28" s="44"/>
      <c r="F28" s="44"/>
      <c r="I28" s="19"/>
      <c r="J28" s="19"/>
      <c r="K28" s="19"/>
    </row>
    <row r="29" spans="1:13" s="17" customFormat="1" x14ac:dyDescent="0.35">
      <c r="A29" s="13">
        <v>1</v>
      </c>
      <c r="B29" s="18" t="s">
        <v>44</v>
      </c>
      <c r="C29" s="15">
        <f>'[1]Form Responses 1'!$V$45</f>
        <v>136</v>
      </c>
      <c r="D29" s="16">
        <f>C29/C35</f>
        <v>9.2517006802721083E-2</v>
      </c>
      <c r="E29" s="45">
        <f>C29/43</f>
        <v>3.1627906976744184</v>
      </c>
      <c r="F29" s="45">
        <f t="shared" si="0"/>
        <v>0.29261192849232714</v>
      </c>
      <c r="I29" s="19">
        <f>[2]Sheet1!$AU$34</f>
        <v>0</v>
      </c>
      <c r="J29" s="19">
        <f t="shared" ref="J29:J33" si="11">I29/32</f>
        <v>0</v>
      </c>
      <c r="K29" s="20">
        <f t="shared" ref="K29:K33" si="12">D29*J29</f>
        <v>0</v>
      </c>
    </row>
    <row r="30" spans="1:13" s="17" customFormat="1" ht="29" x14ac:dyDescent="0.35">
      <c r="A30" s="13">
        <v>2</v>
      </c>
      <c r="B30" s="18" t="s">
        <v>45</v>
      </c>
      <c r="C30" s="15">
        <f>'[1]Form Responses 1'!$W$45</f>
        <v>128</v>
      </c>
      <c r="D30" s="16">
        <f>C30/C35</f>
        <v>8.7074829931972783E-2</v>
      </c>
      <c r="E30" s="45">
        <f>C30/43</f>
        <v>2.9767441860465116</v>
      </c>
      <c r="F30" s="45">
        <f t="shared" si="0"/>
        <v>0.25919949375098872</v>
      </c>
      <c r="I30" s="19">
        <f>[2]Sheet1!$AW$34</f>
        <v>0</v>
      </c>
      <c r="J30" s="19">
        <f t="shared" si="11"/>
        <v>0</v>
      </c>
      <c r="K30" s="20">
        <f t="shared" si="12"/>
        <v>0</v>
      </c>
    </row>
    <row r="31" spans="1:13" s="17" customFormat="1" x14ac:dyDescent="0.35">
      <c r="A31" s="13">
        <v>3</v>
      </c>
      <c r="B31" s="18" t="s">
        <v>46</v>
      </c>
      <c r="C31" s="15">
        <f>'[1]Form Responses 1'!$X$45</f>
        <v>132</v>
      </c>
      <c r="D31" s="16">
        <f>C31/C35</f>
        <v>8.9795918367346933E-2</v>
      </c>
      <c r="E31" s="45">
        <f>C31/43</f>
        <v>3.0697674418604652</v>
      </c>
      <c r="F31" s="45">
        <f t="shared" si="0"/>
        <v>0.27565258661604175</v>
      </c>
      <c r="I31" s="19">
        <f>[2]Sheet1!$AY$34</f>
        <v>0</v>
      </c>
      <c r="J31" s="19">
        <f t="shared" si="11"/>
        <v>0</v>
      </c>
      <c r="K31" s="20">
        <f t="shared" si="12"/>
        <v>0</v>
      </c>
    </row>
    <row r="32" spans="1:13" s="17" customFormat="1" ht="29" x14ac:dyDescent="0.35">
      <c r="A32" s="13">
        <v>4</v>
      </c>
      <c r="B32" s="18" t="s">
        <v>47</v>
      </c>
      <c r="C32" s="15">
        <f>'[1]Form Responses 1'!$Y$45</f>
        <v>141</v>
      </c>
      <c r="D32" s="16">
        <f>C32/C35</f>
        <v>9.5918367346938774E-2</v>
      </c>
      <c r="E32" s="45">
        <f>C32/43</f>
        <v>3.2790697674418605</v>
      </c>
      <c r="F32" s="45">
        <f t="shared" si="0"/>
        <v>0.31452301850972947</v>
      </c>
      <c r="I32" s="19">
        <f>[2]Sheet1!$BA$34</f>
        <v>0</v>
      </c>
      <c r="J32" s="19">
        <f t="shared" si="11"/>
        <v>0</v>
      </c>
      <c r="K32" s="20">
        <f t="shared" si="12"/>
        <v>0</v>
      </c>
    </row>
    <row r="33" spans="1:11" s="17" customFormat="1" ht="29" x14ac:dyDescent="0.35">
      <c r="A33" s="13">
        <v>5</v>
      </c>
      <c r="B33" s="18" t="s">
        <v>48</v>
      </c>
      <c r="C33" s="15">
        <f>'[1]Form Responses 1'!$Z$45</f>
        <v>155</v>
      </c>
      <c r="D33" s="16">
        <f>C33/C35</f>
        <v>0.10544217687074831</v>
      </c>
      <c r="E33" s="45">
        <f>C33/43</f>
        <v>3.6046511627906979</v>
      </c>
      <c r="F33" s="45">
        <f t="shared" si="0"/>
        <v>0.38008226546432533</v>
      </c>
      <c r="I33" s="19">
        <f>[2]Sheet1!$BC$34</f>
        <v>0</v>
      </c>
      <c r="J33" s="19">
        <f t="shared" si="11"/>
        <v>0</v>
      </c>
      <c r="K33" s="20">
        <f t="shared" si="12"/>
        <v>0</v>
      </c>
    </row>
    <row r="34" spans="1:11" s="25" customFormat="1" x14ac:dyDescent="0.35">
      <c r="A34" s="47"/>
      <c r="B34" s="41" t="s">
        <v>15</v>
      </c>
      <c r="C34" s="48">
        <f>SUM(C29:C33)</f>
        <v>692</v>
      </c>
      <c r="D34" s="49">
        <f t="shared" ref="D34:F34" si="13">SUM(D29:D33)</f>
        <v>0.47074829931972789</v>
      </c>
      <c r="E34" s="49">
        <f t="shared" si="13"/>
        <v>16.093023255813954</v>
      </c>
      <c r="F34" s="49">
        <f t="shared" si="13"/>
        <v>1.5220692928334123</v>
      </c>
      <c r="I34" s="26"/>
      <c r="J34" s="26"/>
      <c r="K34" s="27">
        <f>SUM(K29:K33)</f>
        <v>0</v>
      </c>
    </row>
    <row r="35" spans="1:11" s="25" customFormat="1" x14ac:dyDescent="0.35">
      <c r="A35" s="21"/>
      <c r="B35" s="22" t="s">
        <v>16</v>
      </c>
      <c r="C35" s="23">
        <f>C26+C34</f>
        <v>1470</v>
      </c>
      <c r="D35" s="24">
        <f t="shared" ref="D35:F35" si="14">D26+D34</f>
        <v>1</v>
      </c>
      <c r="E35" s="24">
        <f t="shared" si="14"/>
        <v>34.186046511627907</v>
      </c>
      <c r="F35" s="24">
        <f t="shared" si="14"/>
        <v>3.4396139851289353</v>
      </c>
      <c r="I35" s="26"/>
      <c r="J35" s="26"/>
      <c r="K35" s="26"/>
    </row>
    <row r="39" spans="1:11" x14ac:dyDescent="0.35">
      <c r="B39" s="1" t="s">
        <v>5</v>
      </c>
      <c r="C39" s="3" t="s">
        <v>6</v>
      </c>
    </row>
    <row r="40" spans="1:11" x14ac:dyDescent="0.35">
      <c r="B40" s="1" t="s">
        <v>51</v>
      </c>
      <c r="C40" s="3">
        <v>4</v>
      </c>
    </row>
    <row r="41" spans="1:11" x14ac:dyDescent="0.35">
      <c r="B41" s="1" t="s">
        <v>52</v>
      </c>
      <c r="C41" s="3">
        <v>3</v>
      </c>
    </row>
    <row r="42" spans="1:11" x14ac:dyDescent="0.35">
      <c r="A42"/>
      <c r="B42" s="1" t="s">
        <v>53</v>
      </c>
      <c r="C42" s="3">
        <v>2</v>
      </c>
      <c r="E42" s="10"/>
      <c r="F42" s="10"/>
    </row>
    <row r="43" spans="1:11" x14ac:dyDescent="0.35">
      <c r="A43"/>
      <c r="B43" s="1" t="s">
        <v>54</v>
      </c>
      <c r="C43" s="3">
        <v>1</v>
      </c>
      <c r="E43" s="10"/>
      <c r="F43" s="10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DCEAFE-D4A8-4CB7-822E-AE0F4AE21680}">
  <dimension ref="B2:D24"/>
  <sheetViews>
    <sheetView zoomScaleNormal="100" workbookViewId="0">
      <selection activeCell="P14" sqref="P14"/>
    </sheetView>
  </sheetViews>
  <sheetFormatPr defaultRowHeight="14.5" x14ac:dyDescent="0.35"/>
  <cols>
    <col min="2" max="2" width="17.81640625" customWidth="1"/>
    <col min="3" max="3" width="10.7265625" bestFit="1" customWidth="1"/>
    <col min="4" max="4" width="11.54296875" customWidth="1"/>
  </cols>
  <sheetData>
    <row r="2" spans="2:4" x14ac:dyDescent="0.35">
      <c r="B2" t="s">
        <v>17</v>
      </c>
    </row>
    <row r="4" spans="2:4" x14ac:dyDescent="0.35">
      <c r="B4" t="s">
        <v>18</v>
      </c>
      <c r="C4">
        <v>1.97</v>
      </c>
    </row>
    <row r="5" spans="2:4" x14ac:dyDescent="0.35">
      <c r="B5" t="s">
        <v>19</v>
      </c>
      <c r="C5">
        <v>1.63</v>
      </c>
    </row>
    <row r="6" spans="2:4" x14ac:dyDescent="0.35">
      <c r="B6" t="s">
        <v>20</v>
      </c>
      <c r="C6">
        <v>1.92</v>
      </c>
    </row>
    <row r="7" spans="2:4" x14ac:dyDescent="0.35">
      <c r="B7" t="s">
        <v>21</v>
      </c>
      <c r="C7">
        <v>1.52</v>
      </c>
    </row>
    <row r="10" spans="2:4" x14ac:dyDescent="0.35">
      <c r="B10" t="s">
        <v>22</v>
      </c>
    </row>
    <row r="12" spans="2:4" x14ac:dyDescent="0.35">
      <c r="B12" t="s">
        <v>23</v>
      </c>
    </row>
    <row r="13" spans="2:4" x14ac:dyDescent="0.35">
      <c r="B13" t="s">
        <v>24</v>
      </c>
    </row>
    <row r="14" spans="2:4" x14ac:dyDescent="0.35">
      <c r="B14" s="11" t="s">
        <v>18</v>
      </c>
      <c r="C14" s="11" t="s">
        <v>19</v>
      </c>
      <c r="D14" s="11"/>
    </row>
    <row r="15" spans="2:4" x14ac:dyDescent="0.35">
      <c r="B15" s="11">
        <v>1.97</v>
      </c>
      <c r="C15" s="11">
        <v>1.63</v>
      </c>
      <c r="D15" s="11">
        <f>(B15-C15)/2</f>
        <v>0.17000000000000004</v>
      </c>
    </row>
    <row r="18" spans="2:4" x14ac:dyDescent="0.35">
      <c r="B18" t="s">
        <v>25</v>
      </c>
    </row>
    <row r="19" spans="2:4" x14ac:dyDescent="0.35">
      <c r="B19" t="s">
        <v>26</v>
      </c>
    </row>
    <row r="20" spans="2:4" x14ac:dyDescent="0.35">
      <c r="B20" s="11" t="s">
        <v>20</v>
      </c>
      <c r="C20" s="11" t="s">
        <v>21</v>
      </c>
      <c r="D20" s="11"/>
    </row>
    <row r="21" spans="2:4" x14ac:dyDescent="0.35">
      <c r="B21" s="11">
        <v>1.92</v>
      </c>
      <c r="C21" s="11">
        <v>1.52</v>
      </c>
      <c r="D21" s="11">
        <f>(B21-C21)/2</f>
        <v>0.19999999999999996</v>
      </c>
    </row>
    <row r="23" spans="2:4" x14ac:dyDescent="0.35">
      <c r="B23" s="56" t="s">
        <v>27</v>
      </c>
      <c r="C23" s="56" t="s">
        <v>28</v>
      </c>
    </row>
    <row r="24" spans="2:4" x14ac:dyDescent="0.35">
      <c r="B24" s="56">
        <v>0.17</v>
      </c>
      <c r="C24" s="56">
        <v>0.2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olahan hitungan</vt:lpstr>
      <vt:lpstr>grafik kuadran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user</cp:lastModifiedBy>
  <dcterms:created xsi:type="dcterms:W3CDTF">2021-12-05T11:13:55Z</dcterms:created>
  <dcterms:modified xsi:type="dcterms:W3CDTF">2022-03-21T04:35:05Z</dcterms:modified>
</cp:coreProperties>
</file>