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600" windowHeight="7575" activeTab="5"/>
  </bookViews>
  <sheets>
    <sheet name="Sendiri" sheetId="9" r:id="rId1"/>
    <sheet name="Penyewa" sheetId="8" r:id="rId2"/>
    <sheet name="Pemilik Lahan Kedokan" sheetId="7" r:id="rId3"/>
    <sheet name="Pengedok" sheetId="6" r:id="rId4"/>
    <sheet name="Pemilik Lahan Sewa" sheetId="2" r:id="rId5"/>
    <sheet name="Ln Faktor Produksi" sheetId="3" r:id="rId6"/>
  </sheets>
  <definedNames>
    <definedName name="_xlnm.Print_Area" localSheetId="5">'Ln Faktor Produksi'!$A$2:$T$155</definedName>
    <definedName name="_xlnm.Print_Area" localSheetId="2">'Pemilik Lahan Kedokan'!$A$2:$F$55,'Pemilik Lahan Kedokan'!$H$2:$R$57,'Pemilik Lahan Kedokan'!$T$2:$AK$57,'Pemilik Lahan Kedokan'!$AM$2:$BB$57,'Pemilik Lahan Kedokan'!$BD$2:$BM$57,'Pemilik Lahan Kedokan'!$BO$2:$BX$57,'Pemilik Lahan Kedokan'!$BZ$2:$CF$57,'Pemilik Lahan Kedokan'!$CH$2:$CP$57,'Pemilik Lahan Kedokan'!$CR$2:$CW$57,'Pemilik Lahan Kedokan'!$CY$2:$DJ$57,'Pemilik Lahan Kedokan'!$A$62:$BA$117,'Pemilik Lahan Kedokan'!$A$120:$BA$175,'Pemilik Lahan Kedokan'!$A$178:$BA$233</definedName>
    <definedName name="_xlnm.Print_Area" localSheetId="4">'Pemilik Lahan Sewa'!$A$1:$R$34</definedName>
    <definedName name="_xlnm.Print_Area" localSheetId="3">Pengedok!$A$1:$AJ$26</definedName>
    <definedName name="_xlnm.Print_Area" localSheetId="1">Penyewa!$A$2:$F$55,Penyewa!$H$2:$R$57,Penyewa!$T$2:$AK$57,Penyewa!$AM$2:$BB$57,Penyewa!$BD$2:$BM$57,Penyewa!$BO$2:$BX$57,Penyewa!$BZ$2:$CF$57,Penyewa!$CH$2:$CP$57,Penyewa!$CR$2:$CW$57,Penyewa!$CY$2:$DH$57,Penyewa!$A$120:$AV$175,Penyewa!$A$62:$AV$117,Penyewa!$A$178:$AV$233</definedName>
    <definedName name="_xlnm.Print_Area" localSheetId="0">Sendiri!$A$2:$F$55,Sendiri!$H$2:$R$57,Sendiri!$T$2:$AK$57,Sendiri!$AM$2:$BB$57,Sendiri!$BD$2:$BM$57,Sendiri!$BO$2:$BX$57,Sendiri!$BZ$2:$CF$57,Sendiri!$CH$2:$CP$57,Sendiri!$CR$2:$CW$57,Sendiri!$CY$2:$DH$57,Sendiri!$A$120:$AV$175,Sendiri!$A$178:$AV$233,Sendiri!$A$62:$AV$117</definedName>
  </definedNames>
  <calcPr calcId="124519"/>
</workbook>
</file>

<file path=xl/calcChain.xml><?xml version="1.0" encoding="utf-8"?>
<calcChain xmlns="http://schemas.openxmlformats.org/spreadsheetml/2006/main">
  <c r="CP6" i="7"/>
  <c r="CU6" s="1"/>
  <c r="CW6" s="1"/>
  <c r="DG6" s="1"/>
  <c r="DH7"/>
  <c r="DI7" s="1"/>
  <c r="DJ7"/>
  <c r="DH8"/>
  <c r="DI8"/>
  <c r="DJ8"/>
  <c r="DH9"/>
  <c r="DI9" s="1"/>
  <c r="DJ9"/>
  <c r="DH10"/>
  <c r="DI10"/>
  <c r="DJ10"/>
  <c r="DH11"/>
  <c r="DI11" s="1"/>
  <c r="DJ11"/>
  <c r="DH12"/>
  <c r="DI12"/>
  <c r="DJ12"/>
  <c r="DH13"/>
  <c r="DI13" s="1"/>
  <c r="DJ13"/>
  <c r="DH14"/>
  <c r="DI14"/>
  <c r="DJ14"/>
  <c r="DH15"/>
  <c r="DI15" s="1"/>
  <c r="DJ15"/>
  <c r="DH16"/>
  <c r="DI16"/>
  <c r="DJ16"/>
  <c r="DH17"/>
  <c r="DI17" s="1"/>
  <c r="DJ17"/>
  <c r="DH18"/>
  <c r="DI18"/>
  <c r="DJ18"/>
  <c r="DH19"/>
  <c r="DI19" s="1"/>
  <c r="DJ19"/>
  <c r="DH20"/>
  <c r="DI20"/>
  <c r="DJ20"/>
  <c r="DH21"/>
  <c r="DI21" s="1"/>
  <c r="DJ21"/>
  <c r="DH22"/>
  <c r="DI22"/>
  <c r="DJ22"/>
  <c r="DH23"/>
  <c r="DI23" s="1"/>
  <c r="DJ23"/>
  <c r="DH24"/>
  <c r="DI24"/>
  <c r="DJ24"/>
  <c r="DH25"/>
  <c r="DI25" s="1"/>
  <c r="DJ25"/>
  <c r="DH26"/>
  <c r="DI26"/>
  <c r="DJ26"/>
  <c r="DH27"/>
  <c r="DI27" s="1"/>
  <c r="DJ27"/>
  <c r="DH28"/>
  <c r="DI28"/>
  <c r="DJ28"/>
  <c r="DH29"/>
  <c r="DI29" s="1"/>
  <c r="DJ29"/>
  <c r="DH30"/>
  <c r="DI30"/>
  <c r="DJ30"/>
  <c r="DH31"/>
  <c r="DI31" s="1"/>
  <c r="DJ31"/>
  <c r="DH32"/>
  <c r="DI32"/>
  <c r="DJ32"/>
  <c r="DH33"/>
  <c r="DI33" s="1"/>
  <c r="DJ33"/>
  <c r="DH34"/>
  <c r="DI34"/>
  <c r="DJ34"/>
  <c r="DH35"/>
  <c r="DI35" s="1"/>
  <c r="DJ35"/>
  <c r="DH36"/>
  <c r="DI36"/>
  <c r="DJ36"/>
  <c r="DH37"/>
  <c r="DI37" s="1"/>
  <c r="DJ37"/>
  <c r="DH38"/>
  <c r="DI38"/>
  <c r="DJ38"/>
  <c r="DH39"/>
  <c r="DI39" s="1"/>
  <c r="DJ39"/>
  <c r="DH40"/>
  <c r="DI40"/>
  <c r="DJ40"/>
  <c r="DH41"/>
  <c r="DI41" s="1"/>
  <c r="DJ41"/>
  <c r="DH42"/>
  <c r="DI42"/>
  <c r="DJ42"/>
  <c r="DH43"/>
  <c r="DI43" s="1"/>
  <c r="DJ43"/>
  <c r="DH44"/>
  <c r="DI44"/>
  <c r="DJ44"/>
  <c r="DH45"/>
  <c r="DI45" s="1"/>
  <c r="DJ45"/>
  <c r="DH46"/>
  <c r="DI46"/>
  <c r="DJ46"/>
  <c r="DH47"/>
  <c r="DI47" s="1"/>
  <c r="DJ47"/>
  <c r="DH48"/>
  <c r="DI48"/>
  <c r="DJ48"/>
  <c r="DH49"/>
  <c r="DI49" s="1"/>
  <c r="DJ49"/>
  <c r="DH50"/>
  <c r="DI50"/>
  <c r="DJ50"/>
  <c r="DH51"/>
  <c r="DI51" s="1"/>
  <c r="DJ51"/>
  <c r="DH52"/>
  <c r="DI52"/>
  <c r="DJ52"/>
  <c r="DH53"/>
  <c r="DI53" s="1"/>
  <c r="DJ53"/>
  <c r="DH54"/>
  <c r="DI54"/>
  <c r="DJ54"/>
  <c r="DH55"/>
  <c r="DI55" s="1"/>
  <c r="DJ55"/>
  <c r="DF7"/>
  <c r="DF8"/>
  <c r="DF9"/>
  <c r="DF10"/>
  <c r="DF11"/>
  <c r="DF12"/>
  <c r="DF13"/>
  <c r="DF14"/>
  <c r="DF15"/>
  <c r="DF16"/>
  <c r="DF17"/>
  <c r="DF18"/>
  <c r="DF19"/>
  <c r="DF20"/>
  <c r="DF21"/>
  <c r="DF22"/>
  <c r="DF23"/>
  <c r="DF24"/>
  <c r="DF25"/>
  <c r="DF26"/>
  <c r="DF27"/>
  <c r="DF28"/>
  <c r="DF29"/>
  <c r="DF30"/>
  <c r="DF31"/>
  <c r="DF32"/>
  <c r="DF33"/>
  <c r="DF34"/>
  <c r="DF35"/>
  <c r="DF36"/>
  <c r="DF37"/>
  <c r="DF38"/>
  <c r="DF39"/>
  <c r="DF40"/>
  <c r="DF41"/>
  <c r="DF42"/>
  <c r="DF43"/>
  <c r="DF44"/>
  <c r="DF45"/>
  <c r="DF46"/>
  <c r="DF47"/>
  <c r="DF48"/>
  <c r="DF49"/>
  <c r="DF50"/>
  <c r="DF51"/>
  <c r="DF52"/>
  <c r="DF53"/>
  <c r="DF54"/>
  <c r="DF55"/>
  <c r="DF6"/>
  <c r="CU7"/>
  <c r="CV7"/>
  <c r="CW7"/>
  <c r="CU8"/>
  <c r="CV8"/>
  <c r="CW8" s="1"/>
  <c r="CU9"/>
  <c r="CV9"/>
  <c r="CW9"/>
  <c r="CU10"/>
  <c r="CV10"/>
  <c r="CW10" s="1"/>
  <c r="CU11"/>
  <c r="CV11"/>
  <c r="CW11"/>
  <c r="CU12"/>
  <c r="CV12"/>
  <c r="CW12" s="1"/>
  <c r="CU13"/>
  <c r="CV13"/>
  <c r="CW13"/>
  <c r="CU14"/>
  <c r="CV14"/>
  <c r="CW14" s="1"/>
  <c r="CU15"/>
  <c r="CV15"/>
  <c r="CW15"/>
  <c r="CU16"/>
  <c r="CV16"/>
  <c r="CW16" s="1"/>
  <c r="CU17"/>
  <c r="CV17"/>
  <c r="CW17"/>
  <c r="CU18"/>
  <c r="CV18"/>
  <c r="CW18" s="1"/>
  <c r="CU19"/>
  <c r="CV19"/>
  <c r="CW19"/>
  <c r="CU20"/>
  <c r="CV20"/>
  <c r="CW20" s="1"/>
  <c r="CU21"/>
  <c r="CV21"/>
  <c r="CW21"/>
  <c r="CU22"/>
  <c r="CV22"/>
  <c r="CW22" s="1"/>
  <c r="CU23"/>
  <c r="CV23"/>
  <c r="CW23"/>
  <c r="CU24"/>
  <c r="CV24"/>
  <c r="CW24" s="1"/>
  <c r="CU25"/>
  <c r="CV25"/>
  <c r="CW25"/>
  <c r="CU26"/>
  <c r="CV26"/>
  <c r="CW26" s="1"/>
  <c r="CU27"/>
  <c r="CV27"/>
  <c r="CW27"/>
  <c r="CU28"/>
  <c r="CV28"/>
  <c r="CW28" s="1"/>
  <c r="CU29"/>
  <c r="CV29"/>
  <c r="CW29"/>
  <c r="CU30"/>
  <c r="CV30"/>
  <c r="CW30" s="1"/>
  <c r="CU31"/>
  <c r="CV31"/>
  <c r="CW31"/>
  <c r="CU32"/>
  <c r="CV32"/>
  <c r="CW32" s="1"/>
  <c r="CU33"/>
  <c r="CV33"/>
  <c r="CW33"/>
  <c r="CU34"/>
  <c r="CV34"/>
  <c r="CW34" s="1"/>
  <c r="CU35"/>
  <c r="CV35"/>
  <c r="CW35"/>
  <c r="CU36"/>
  <c r="CV36"/>
  <c r="CW36" s="1"/>
  <c r="CU37"/>
  <c r="CV37"/>
  <c r="CW37"/>
  <c r="CU38"/>
  <c r="CV38"/>
  <c r="CW38" s="1"/>
  <c r="CU39"/>
  <c r="CV39"/>
  <c r="CW39"/>
  <c r="CU40"/>
  <c r="CV40"/>
  <c r="CW40" s="1"/>
  <c r="CU41"/>
  <c r="CV41"/>
  <c r="CW41"/>
  <c r="CU42"/>
  <c r="CV42"/>
  <c r="CW42" s="1"/>
  <c r="CU43"/>
  <c r="CV43"/>
  <c r="CW43"/>
  <c r="CU44"/>
  <c r="CV44"/>
  <c r="CW44" s="1"/>
  <c r="CU45"/>
  <c r="CV45"/>
  <c r="CW45"/>
  <c r="CU46"/>
  <c r="CV46"/>
  <c r="CW46" s="1"/>
  <c r="CU47"/>
  <c r="CV47"/>
  <c r="CW47"/>
  <c r="CU48"/>
  <c r="CV48"/>
  <c r="CW48" s="1"/>
  <c r="CU49"/>
  <c r="CV49"/>
  <c r="CW49"/>
  <c r="CU50"/>
  <c r="CV50"/>
  <c r="CW50" s="1"/>
  <c r="CU51"/>
  <c r="CV51"/>
  <c r="CW51"/>
  <c r="CU52"/>
  <c r="CV52"/>
  <c r="CW52" s="1"/>
  <c r="CU53"/>
  <c r="CV53"/>
  <c r="CW53"/>
  <c r="CU54"/>
  <c r="CV54"/>
  <c r="CW54" s="1"/>
  <c r="CU55"/>
  <c r="CV55"/>
  <c r="CW55"/>
  <c r="CV6"/>
  <c r="CO7"/>
  <c r="CP7"/>
  <c r="CO8"/>
  <c r="CP8"/>
  <c r="CO9"/>
  <c r="CP9"/>
  <c r="CO10"/>
  <c r="CP10"/>
  <c r="CO11"/>
  <c r="CP11"/>
  <c r="CO12"/>
  <c r="CP12"/>
  <c r="CO13"/>
  <c r="CP13"/>
  <c r="CO14"/>
  <c r="CP14"/>
  <c r="CO15"/>
  <c r="CP15"/>
  <c r="CO16"/>
  <c r="CP16"/>
  <c r="CO17"/>
  <c r="CP17"/>
  <c r="CO18"/>
  <c r="CP18"/>
  <c r="CO19"/>
  <c r="CP19"/>
  <c r="CO20"/>
  <c r="CP20"/>
  <c r="CO21"/>
  <c r="CP21"/>
  <c r="CO22"/>
  <c r="CP22"/>
  <c r="CO23"/>
  <c r="CP23"/>
  <c r="CO24"/>
  <c r="CP24"/>
  <c r="CO25"/>
  <c r="CP25"/>
  <c r="CO26"/>
  <c r="CP26"/>
  <c r="CO27"/>
  <c r="CP27"/>
  <c r="CO28"/>
  <c r="CP28"/>
  <c r="CO29"/>
  <c r="CP29"/>
  <c r="CO30"/>
  <c r="CP30"/>
  <c r="CO31"/>
  <c r="CP31"/>
  <c r="CO32"/>
  <c r="CP32"/>
  <c r="CO33"/>
  <c r="CP33"/>
  <c r="CO34"/>
  <c r="CP34"/>
  <c r="CO35"/>
  <c r="CP35"/>
  <c r="CO36"/>
  <c r="CP36"/>
  <c r="CO37"/>
  <c r="CP37"/>
  <c r="CO38"/>
  <c r="CP38"/>
  <c r="CO39"/>
  <c r="CP39"/>
  <c r="CO40"/>
  <c r="CP40"/>
  <c r="CO41"/>
  <c r="CP41"/>
  <c r="CO42"/>
  <c r="CP42"/>
  <c r="CO43"/>
  <c r="CP43"/>
  <c r="CO44"/>
  <c r="CP44"/>
  <c r="CO45"/>
  <c r="CP45"/>
  <c r="CO46"/>
  <c r="CP46"/>
  <c r="CO47"/>
  <c r="CP47"/>
  <c r="CO48"/>
  <c r="CP48"/>
  <c r="CO49"/>
  <c r="CP49"/>
  <c r="CO50"/>
  <c r="CP50"/>
  <c r="CO51"/>
  <c r="CP51"/>
  <c r="CO52"/>
  <c r="CP52"/>
  <c r="CO53"/>
  <c r="CP53"/>
  <c r="CO54"/>
  <c r="CP54"/>
  <c r="CO55"/>
  <c r="CP55"/>
  <c r="CK7"/>
  <c r="CL7"/>
  <c r="CM7"/>
  <c r="CK8"/>
  <c r="CL8"/>
  <c r="CM8"/>
  <c r="CK9"/>
  <c r="CL9"/>
  <c r="CM9"/>
  <c r="CK10"/>
  <c r="CL10"/>
  <c r="CM10"/>
  <c r="CK11"/>
  <c r="CL11"/>
  <c r="CM11"/>
  <c r="CK12"/>
  <c r="CL12"/>
  <c r="CM12"/>
  <c r="CK13"/>
  <c r="CL13"/>
  <c r="CM13"/>
  <c r="CK14"/>
  <c r="CL14"/>
  <c r="CM14"/>
  <c r="CK15"/>
  <c r="CL15"/>
  <c r="CM15"/>
  <c r="CK16"/>
  <c r="CL16"/>
  <c r="CM16"/>
  <c r="CK17"/>
  <c r="CL17"/>
  <c r="CM17"/>
  <c r="CK18"/>
  <c r="CL18"/>
  <c r="CM18"/>
  <c r="CK19"/>
  <c r="CL19"/>
  <c r="CM19"/>
  <c r="CK20"/>
  <c r="CL20"/>
  <c r="CM20"/>
  <c r="CK21"/>
  <c r="CL21"/>
  <c r="CM21"/>
  <c r="CK22"/>
  <c r="CL22"/>
  <c r="CM22"/>
  <c r="CK23"/>
  <c r="CL23"/>
  <c r="CM23"/>
  <c r="CK24"/>
  <c r="CL24"/>
  <c r="CM24"/>
  <c r="CK25"/>
  <c r="CL25"/>
  <c r="CM25"/>
  <c r="CK26"/>
  <c r="CL26"/>
  <c r="CM26"/>
  <c r="CK27"/>
  <c r="CL27"/>
  <c r="CM27"/>
  <c r="CK28"/>
  <c r="CL28"/>
  <c r="CM28"/>
  <c r="CK29"/>
  <c r="CL29"/>
  <c r="CM29"/>
  <c r="CK30"/>
  <c r="CL30"/>
  <c r="CM30"/>
  <c r="CK31"/>
  <c r="CL31"/>
  <c r="CM31"/>
  <c r="CK32"/>
  <c r="CL32"/>
  <c r="CM32"/>
  <c r="CK33"/>
  <c r="CL33"/>
  <c r="CM33"/>
  <c r="CK34"/>
  <c r="CL34"/>
  <c r="CM34"/>
  <c r="CK35"/>
  <c r="CL35"/>
  <c r="CM35"/>
  <c r="CK36"/>
  <c r="CL36"/>
  <c r="CM36"/>
  <c r="CK37"/>
  <c r="CL37"/>
  <c r="CM37"/>
  <c r="CK38"/>
  <c r="CL38"/>
  <c r="CM38"/>
  <c r="CK39"/>
  <c r="CL39"/>
  <c r="CM39"/>
  <c r="CK40"/>
  <c r="CL40"/>
  <c r="CM40"/>
  <c r="CK41"/>
  <c r="CL41"/>
  <c r="CM41"/>
  <c r="CK42"/>
  <c r="CL42"/>
  <c r="CM42"/>
  <c r="CK43"/>
  <c r="CL43"/>
  <c r="CM43"/>
  <c r="CK44"/>
  <c r="CL44"/>
  <c r="CM44"/>
  <c r="CK45"/>
  <c r="CL45"/>
  <c r="CM45"/>
  <c r="CK46"/>
  <c r="CL46"/>
  <c r="CM46"/>
  <c r="CK47"/>
  <c r="CL47"/>
  <c r="CM47"/>
  <c r="CK48"/>
  <c r="CL48"/>
  <c r="CM48"/>
  <c r="CK49"/>
  <c r="CL49"/>
  <c r="CM49"/>
  <c r="CK50"/>
  <c r="CL50"/>
  <c r="CM50"/>
  <c r="CK51"/>
  <c r="CL51"/>
  <c r="CM51"/>
  <c r="CK52"/>
  <c r="CL52"/>
  <c r="CM52"/>
  <c r="CK53"/>
  <c r="CL53"/>
  <c r="CM53"/>
  <c r="CK54"/>
  <c r="CL54"/>
  <c r="CM54"/>
  <c r="CK55"/>
  <c r="CL55"/>
  <c r="CM55"/>
  <c r="CO6"/>
  <c r="CM6"/>
  <c r="CL6"/>
  <c r="CK6"/>
  <c r="CE7"/>
  <c r="CF7" s="1"/>
  <c r="CE8"/>
  <c r="CF8" s="1"/>
  <c r="CE9"/>
  <c r="CF9" s="1"/>
  <c r="CE10"/>
  <c r="CF10" s="1"/>
  <c r="CE11"/>
  <c r="CF11" s="1"/>
  <c r="CE12"/>
  <c r="CF12" s="1"/>
  <c r="CE13"/>
  <c r="CF13" s="1"/>
  <c r="CE14"/>
  <c r="CF14" s="1"/>
  <c r="CE15"/>
  <c r="CF15" s="1"/>
  <c r="CE16"/>
  <c r="CF16" s="1"/>
  <c r="CE17"/>
  <c r="CF17" s="1"/>
  <c r="CE18"/>
  <c r="CF18" s="1"/>
  <c r="CE19"/>
  <c r="CF19" s="1"/>
  <c r="CE20"/>
  <c r="CF20" s="1"/>
  <c r="CE21"/>
  <c r="CF21" s="1"/>
  <c r="CE22"/>
  <c r="CF22" s="1"/>
  <c r="CE23"/>
  <c r="CF23" s="1"/>
  <c r="CE24"/>
  <c r="CF24" s="1"/>
  <c r="CE25"/>
  <c r="CF25" s="1"/>
  <c r="CE26"/>
  <c r="CF26" s="1"/>
  <c r="CE27"/>
  <c r="CF27" s="1"/>
  <c r="CE28"/>
  <c r="CF28" s="1"/>
  <c r="CE29"/>
  <c r="CF29" s="1"/>
  <c r="CE30"/>
  <c r="CF30" s="1"/>
  <c r="CE31"/>
  <c r="CF31" s="1"/>
  <c r="CE32"/>
  <c r="CF32" s="1"/>
  <c r="CE33"/>
  <c r="CF33" s="1"/>
  <c r="CE34"/>
  <c r="CF34" s="1"/>
  <c r="CE35"/>
  <c r="CF35" s="1"/>
  <c r="CE36"/>
  <c r="CF36" s="1"/>
  <c r="CE37"/>
  <c r="CF37" s="1"/>
  <c r="CE38"/>
  <c r="CF38" s="1"/>
  <c r="CE39"/>
  <c r="CF39" s="1"/>
  <c r="CE40"/>
  <c r="CF40" s="1"/>
  <c r="CE41"/>
  <c r="CF41" s="1"/>
  <c r="CE42"/>
  <c r="CF42" s="1"/>
  <c r="CE43"/>
  <c r="CF43" s="1"/>
  <c r="CE44"/>
  <c r="CF44" s="1"/>
  <c r="CE45"/>
  <c r="CF45" s="1"/>
  <c r="CE46"/>
  <c r="CF46" s="1"/>
  <c r="CE47"/>
  <c r="CF47" s="1"/>
  <c r="CE48"/>
  <c r="CF48" s="1"/>
  <c r="CE49"/>
  <c r="CF49" s="1"/>
  <c r="CE50"/>
  <c r="CF50" s="1"/>
  <c r="CE51"/>
  <c r="CF51" s="1"/>
  <c r="CE52"/>
  <c r="CF52" s="1"/>
  <c r="CE53"/>
  <c r="CF53" s="1"/>
  <c r="CE54"/>
  <c r="CF54" s="1"/>
  <c r="CE55"/>
  <c r="CF55" s="1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F6"/>
  <c r="CE6"/>
  <c r="CC6"/>
  <c r="DD7" i="8"/>
  <c r="DE7"/>
  <c r="DF7"/>
  <c r="DG7" s="1"/>
  <c r="DH7"/>
  <c r="DD8"/>
  <c r="DE8"/>
  <c r="DF8" s="1"/>
  <c r="DG8" s="1"/>
  <c r="DD9"/>
  <c r="DE9"/>
  <c r="DF9"/>
  <c r="DG9" s="1"/>
  <c r="DH9"/>
  <c r="DD10"/>
  <c r="DE10"/>
  <c r="DF10" s="1"/>
  <c r="DG10" s="1"/>
  <c r="DD11"/>
  <c r="DE11"/>
  <c r="DF11"/>
  <c r="DG11" s="1"/>
  <c r="DH11"/>
  <c r="DD12"/>
  <c r="DE12"/>
  <c r="DF12" s="1"/>
  <c r="DG12" s="1"/>
  <c r="DD13"/>
  <c r="DE13"/>
  <c r="DF13"/>
  <c r="DG13" s="1"/>
  <c r="DH13"/>
  <c r="DD14"/>
  <c r="DE14"/>
  <c r="DF14" s="1"/>
  <c r="DG14" s="1"/>
  <c r="DD15"/>
  <c r="DE15"/>
  <c r="DF15"/>
  <c r="DG15" s="1"/>
  <c r="DH15"/>
  <c r="DD16"/>
  <c r="DE16"/>
  <c r="DF16" s="1"/>
  <c r="DG16" s="1"/>
  <c r="DD17"/>
  <c r="DE17"/>
  <c r="DF17"/>
  <c r="DG17" s="1"/>
  <c r="DH17"/>
  <c r="DD18"/>
  <c r="DE18"/>
  <c r="DF18" s="1"/>
  <c r="DG18" s="1"/>
  <c r="DD19"/>
  <c r="DE19"/>
  <c r="DF19"/>
  <c r="DG19" s="1"/>
  <c r="DH19"/>
  <c r="DD20"/>
  <c r="DE20"/>
  <c r="DF20" s="1"/>
  <c r="DG20" s="1"/>
  <c r="DD21"/>
  <c r="DE21"/>
  <c r="DF21"/>
  <c r="DG21" s="1"/>
  <c r="DH21"/>
  <c r="DD22"/>
  <c r="DE22"/>
  <c r="DF22" s="1"/>
  <c r="DG22" s="1"/>
  <c r="DD23"/>
  <c r="DE23"/>
  <c r="DF23"/>
  <c r="DG23" s="1"/>
  <c r="DH23"/>
  <c r="DD24"/>
  <c r="DE24"/>
  <c r="DF24" s="1"/>
  <c r="DG24" s="1"/>
  <c r="DD25"/>
  <c r="DE25"/>
  <c r="DF25"/>
  <c r="DG25" s="1"/>
  <c r="DH25"/>
  <c r="DD26"/>
  <c r="DE26"/>
  <c r="DF26" s="1"/>
  <c r="DG26" s="1"/>
  <c r="DD27"/>
  <c r="DE27"/>
  <c r="DF27"/>
  <c r="DG27" s="1"/>
  <c r="DH27"/>
  <c r="DD28"/>
  <c r="DE28"/>
  <c r="DF28" s="1"/>
  <c r="DG28" s="1"/>
  <c r="DD29"/>
  <c r="DE29"/>
  <c r="DF29"/>
  <c r="DG29" s="1"/>
  <c r="DH29"/>
  <c r="DD30"/>
  <c r="DE30"/>
  <c r="DF30" s="1"/>
  <c r="DG30" s="1"/>
  <c r="DD31"/>
  <c r="DE31"/>
  <c r="DF31"/>
  <c r="DG31" s="1"/>
  <c r="DH31"/>
  <c r="DD32"/>
  <c r="DE32"/>
  <c r="DF32" s="1"/>
  <c r="DG32" s="1"/>
  <c r="DD33"/>
  <c r="DE33"/>
  <c r="DF33"/>
  <c r="DG33" s="1"/>
  <c r="DH33"/>
  <c r="DD34"/>
  <c r="DE34"/>
  <c r="DF34" s="1"/>
  <c r="DG34" s="1"/>
  <c r="DD35"/>
  <c r="DE35"/>
  <c r="DF35"/>
  <c r="DG35" s="1"/>
  <c r="DH35"/>
  <c r="DD36"/>
  <c r="DE36"/>
  <c r="DF36" s="1"/>
  <c r="DG36" s="1"/>
  <c r="DD37"/>
  <c r="DE37"/>
  <c r="DF37"/>
  <c r="DG37" s="1"/>
  <c r="DH37"/>
  <c r="DD38"/>
  <c r="DE38"/>
  <c r="DF38" s="1"/>
  <c r="DG38" s="1"/>
  <c r="DD39"/>
  <c r="DE39"/>
  <c r="DF39"/>
  <c r="DG39" s="1"/>
  <c r="DH39"/>
  <c r="DD40"/>
  <c r="DE40"/>
  <c r="DF40" s="1"/>
  <c r="DG40" s="1"/>
  <c r="DD41"/>
  <c r="DE41"/>
  <c r="DF41"/>
  <c r="DG41" s="1"/>
  <c r="DH41"/>
  <c r="DD42"/>
  <c r="DE42"/>
  <c r="DF42" s="1"/>
  <c r="DG42" s="1"/>
  <c r="DD43"/>
  <c r="DF43" s="1"/>
  <c r="DG43" s="1"/>
  <c r="DE43"/>
  <c r="DD44"/>
  <c r="DE44"/>
  <c r="DF44" s="1"/>
  <c r="DG44" s="1"/>
  <c r="DD45"/>
  <c r="DE45"/>
  <c r="DF45"/>
  <c r="DG45" s="1"/>
  <c r="DH45"/>
  <c r="DD46"/>
  <c r="DE46"/>
  <c r="DF46" s="1"/>
  <c r="DG46" s="1"/>
  <c r="DD47"/>
  <c r="DF47" s="1"/>
  <c r="DG47" s="1"/>
  <c r="DE47"/>
  <c r="DH47"/>
  <c r="DD48"/>
  <c r="DE48"/>
  <c r="DF48" s="1"/>
  <c r="DG48" s="1"/>
  <c r="DD49"/>
  <c r="DF49" s="1"/>
  <c r="DG49" s="1"/>
  <c r="DE49"/>
  <c r="DH49"/>
  <c r="DD50"/>
  <c r="DE50"/>
  <c r="DF50" s="1"/>
  <c r="DG50" s="1"/>
  <c r="DD51"/>
  <c r="DF51" s="1"/>
  <c r="DG51" s="1"/>
  <c r="DE51"/>
  <c r="DD52"/>
  <c r="DE52"/>
  <c r="DF52" s="1"/>
  <c r="DG52" s="1"/>
  <c r="DD53"/>
  <c r="DF53" s="1"/>
  <c r="DG53" s="1"/>
  <c r="DE53"/>
  <c r="DH53"/>
  <c r="DD54"/>
  <c r="DE54"/>
  <c r="DF54" s="1"/>
  <c r="DG54" s="1"/>
  <c r="DD55"/>
  <c r="DE55"/>
  <c r="DF55"/>
  <c r="DG55" s="1"/>
  <c r="DH55"/>
  <c r="DH6"/>
  <c r="DG6"/>
  <c r="DF6"/>
  <c r="DE6"/>
  <c r="DD6"/>
  <c r="CU7"/>
  <c r="CV7"/>
  <c r="CW7"/>
  <c r="CU8"/>
  <c r="CV8"/>
  <c r="CW8" s="1"/>
  <c r="CU9"/>
  <c r="CV9"/>
  <c r="CW9"/>
  <c r="CU10"/>
  <c r="CV10"/>
  <c r="CW10" s="1"/>
  <c r="CU11"/>
  <c r="CV11"/>
  <c r="CW11"/>
  <c r="CU12"/>
  <c r="CV12"/>
  <c r="CW12" s="1"/>
  <c r="CU13"/>
  <c r="CV13"/>
  <c r="CW13"/>
  <c r="CU14"/>
  <c r="CV14"/>
  <c r="CW14" s="1"/>
  <c r="CU15"/>
  <c r="CV15"/>
  <c r="CW15"/>
  <c r="CU16"/>
  <c r="CV16"/>
  <c r="CW16" s="1"/>
  <c r="CU17"/>
  <c r="CV17"/>
  <c r="CW17"/>
  <c r="CU18"/>
  <c r="CV18"/>
  <c r="CW18" s="1"/>
  <c r="CU19"/>
  <c r="CV19"/>
  <c r="CW19"/>
  <c r="CU20"/>
  <c r="CV20"/>
  <c r="CW20" s="1"/>
  <c r="CU21"/>
  <c r="CV21"/>
  <c r="CW21"/>
  <c r="CU22"/>
  <c r="CV22"/>
  <c r="CW22" s="1"/>
  <c r="CU23"/>
  <c r="CV23"/>
  <c r="CW23"/>
  <c r="CU24"/>
  <c r="CV24"/>
  <c r="CW24" s="1"/>
  <c r="CU25"/>
  <c r="CV25"/>
  <c r="CW25"/>
  <c r="CU26"/>
  <c r="CV26"/>
  <c r="CW26" s="1"/>
  <c r="CU27"/>
  <c r="CV27"/>
  <c r="CW27"/>
  <c r="CU28"/>
  <c r="CV28"/>
  <c r="CW28" s="1"/>
  <c r="CU29"/>
  <c r="CV29"/>
  <c r="CW29"/>
  <c r="CU30"/>
  <c r="CV30"/>
  <c r="CW30" s="1"/>
  <c r="CU31"/>
  <c r="CV31"/>
  <c r="CW31"/>
  <c r="CU32"/>
  <c r="CV32"/>
  <c r="CW32" s="1"/>
  <c r="CU33"/>
  <c r="CV33"/>
  <c r="CW33"/>
  <c r="CU34"/>
  <c r="CV34"/>
  <c r="CW34" s="1"/>
  <c r="CU35"/>
  <c r="CV35"/>
  <c r="CW35"/>
  <c r="CU36"/>
  <c r="CV36"/>
  <c r="CW36" s="1"/>
  <c r="CU37"/>
  <c r="CV37"/>
  <c r="CW37"/>
  <c r="CU38"/>
  <c r="CV38"/>
  <c r="CW38" s="1"/>
  <c r="CU39"/>
  <c r="CV39"/>
  <c r="CW39"/>
  <c r="CU40"/>
  <c r="CV40"/>
  <c r="CW40" s="1"/>
  <c r="CU41"/>
  <c r="CV41"/>
  <c r="CW41"/>
  <c r="CU42"/>
  <c r="CV42"/>
  <c r="CW42" s="1"/>
  <c r="CU43"/>
  <c r="CV43"/>
  <c r="CW43"/>
  <c r="CU44"/>
  <c r="CV44"/>
  <c r="CW44" s="1"/>
  <c r="CU45"/>
  <c r="CV45"/>
  <c r="CW45"/>
  <c r="CU46"/>
  <c r="CV46"/>
  <c r="CW46" s="1"/>
  <c r="CU47"/>
  <c r="CV47"/>
  <c r="CW47"/>
  <c r="CU48"/>
  <c r="CV48"/>
  <c r="CW48" s="1"/>
  <c r="CU49"/>
  <c r="CV49"/>
  <c r="CW49"/>
  <c r="CU50"/>
  <c r="CV50"/>
  <c r="CW50" s="1"/>
  <c r="CU51"/>
  <c r="CV51"/>
  <c r="CW51"/>
  <c r="CU52"/>
  <c r="CV52"/>
  <c r="CW52" s="1"/>
  <c r="CU53"/>
  <c r="CV53"/>
  <c r="CW53"/>
  <c r="CU54"/>
  <c r="CV54"/>
  <c r="CW54" s="1"/>
  <c r="CU55"/>
  <c r="CV55"/>
  <c r="CW55"/>
  <c r="CW6"/>
  <c r="CV6"/>
  <c r="CU6"/>
  <c r="CO7"/>
  <c r="CP7" s="1"/>
  <c r="CO8"/>
  <c r="CP8" s="1"/>
  <c r="CO9"/>
  <c r="CP9" s="1"/>
  <c r="CO10"/>
  <c r="CP10" s="1"/>
  <c r="CO11"/>
  <c r="CP11" s="1"/>
  <c r="CO12"/>
  <c r="CP12" s="1"/>
  <c r="CO13"/>
  <c r="CP13" s="1"/>
  <c r="CO14"/>
  <c r="CP14" s="1"/>
  <c r="CO15"/>
  <c r="CP15" s="1"/>
  <c r="CO16"/>
  <c r="CP16" s="1"/>
  <c r="CO17"/>
  <c r="CP17" s="1"/>
  <c r="CO18"/>
  <c r="CP18" s="1"/>
  <c r="CO19"/>
  <c r="CP19" s="1"/>
  <c r="CO20"/>
  <c r="CP20" s="1"/>
  <c r="CO21"/>
  <c r="CP21" s="1"/>
  <c r="CO22"/>
  <c r="CP22" s="1"/>
  <c r="CO23"/>
  <c r="CP23" s="1"/>
  <c r="CO24"/>
  <c r="CP24" s="1"/>
  <c r="CO25"/>
  <c r="CP25" s="1"/>
  <c r="CO26"/>
  <c r="CP26" s="1"/>
  <c r="CO27"/>
  <c r="CP27" s="1"/>
  <c r="CO28"/>
  <c r="CP28" s="1"/>
  <c r="CO29"/>
  <c r="CP29" s="1"/>
  <c r="CO30"/>
  <c r="CP30" s="1"/>
  <c r="CO31"/>
  <c r="CP31" s="1"/>
  <c r="CO32"/>
  <c r="CP32" s="1"/>
  <c r="CO33"/>
  <c r="CP33" s="1"/>
  <c r="CO34"/>
  <c r="CP34" s="1"/>
  <c r="CO35"/>
  <c r="CP35" s="1"/>
  <c r="CO36"/>
  <c r="CP36" s="1"/>
  <c r="CO37"/>
  <c r="CP37" s="1"/>
  <c r="CO38"/>
  <c r="CP38" s="1"/>
  <c r="CO39"/>
  <c r="CP39" s="1"/>
  <c r="CO40"/>
  <c r="CP40" s="1"/>
  <c r="CO41"/>
  <c r="CP41" s="1"/>
  <c r="CO42"/>
  <c r="CP42" s="1"/>
  <c r="CO43"/>
  <c r="CP43" s="1"/>
  <c r="CO44"/>
  <c r="CP44" s="1"/>
  <c r="CO45"/>
  <c r="CP45" s="1"/>
  <c r="CO46"/>
  <c r="CP46" s="1"/>
  <c r="CO47"/>
  <c r="CP47" s="1"/>
  <c r="CO48"/>
  <c r="CP48" s="1"/>
  <c r="CO49"/>
  <c r="CP49" s="1"/>
  <c r="CO50"/>
  <c r="CP50" s="1"/>
  <c r="CO51"/>
  <c r="CP51" s="1"/>
  <c r="CO52"/>
  <c r="CP52" s="1"/>
  <c r="CO53"/>
  <c r="CP53" s="1"/>
  <c r="CO54"/>
  <c r="CP54" s="1"/>
  <c r="CO55"/>
  <c r="CP55" s="1"/>
  <c r="CM55"/>
  <c r="CL55"/>
  <c r="CK55"/>
  <c r="CM54"/>
  <c r="CL54"/>
  <c r="CK54"/>
  <c r="CM53"/>
  <c r="CL53"/>
  <c r="CK53"/>
  <c r="CM52"/>
  <c r="CL52"/>
  <c r="CK52"/>
  <c r="CM51"/>
  <c r="CL51"/>
  <c r="CK51"/>
  <c r="CM50"/>
  <c r="CL50"/>
  <c r="CK50"/>
  <c r="CM49"/>
  <c r="CL49"/>
  <c r="CK49"/>
  <c r="CM48"/>
  <c r="CL48"/>
  <c r="CK48"/>
  <c r="CM47"/>
  <c r="CL47"/>
  <c r="CK47"/>
  <c r="CM46"/>
  <c r="CL46"/>
  <c r="CK46"/>
  <c r="CM45"/>
  <c r="CL45"/>
  <c r="CK45"/>
  <c r="CM44"/>
  <c r="CL44"/>
  <c r="CK44"/>
  <c r="CM43"/>
  <c r="CL43"/>
  <c r="CK43"/>
  <c r="CM42"/>
  <c r="CL42"/>
  <c r="CK42"/>
  <c r="CM41"/>
  <c r="CL41"/>
  <c r="CK41"/>
  <c r="CM40"/>
  <c r="CL40"/>
  <c r="CK40"/>
  <c r="CM39"/>
  <c r="CL39"/>
  <c r="CK39"/>
  <c r="CM38"/>
  <c r="CL38"/>
  <c r="CK38"/>
  <c r="CM37"/>
  <c r="CL37"/>
  <c r="CK37"/>
  <c r="CM36"/>
  <c r="CL36"/>
  <c r="CK36"/>
  <c r="CM35"/>
  <c r="CL35"/>
  <c r="CK35"/>
  <c r="CM34"/>
  <c r="CL34"/>
  <c r="CK34"/>
  <c r="CM33"/>
  <c r="CL33"/>
  <c r="CK33"/>
  <c r="CM32"/>
  <c r="CL32"/>
  <c r="CK32"/>
  <c r="CM31"/>
  <c r="CL31"/>
  <c r="CK31"/>
  <c r="CM30"/>
  <c r="CL30"/>
  <c r="CK30"/>
  <c r="CM29"/>
  <c r="CL29"/>
  <c r="CK29"/>
  <c r="CM28"/>
  <c r="CL28"/>
  <c r="CK28"/>
  <c r="CM27"/>
  <c r="CL27"/>
  <c r="CK27"/>
  <c r="CM26"/>
  <c r="CL26"/>
  <c r="CK26"/>
  <c r="CM25"/>
  <c r="CL25"/>
  <c r="CK25"/>
  <c r="CM24"/>
  <c r="CL24"/>
  <c r="CK24"/>
  <c r="CM23"/>
  <c r="CL23"/>
  <c r="CK23"/>
  <c r="CM22"/>
  <c r="CL22"/>
  <c r="CK22"/>
  <c r="CM21"/>
  <c r="CL21"/>
  <c r="CK21"/>
  <c r="CM20"/>
  <c r="CL20"/>
  <c r="CK20"/>
  <c r="CM19"/>
  <c r="CL19"/>
  <c r="CK19"/>
  <c r="CM18"/>
  <c r="CL18"/>
  <c r="CK18"/>
  <c r="CM17"/>
  <c r="CL17"/>
  <c r="CK17"/>
  <c r="CM16"/>
  <c r="CL16"/>
  <c r="CK16"/>
  <c r="CM15"/>
  <c r="CL15"/>
  <c r="CK15"/>
  <c r="CM14"/>
  <c r="CL14"/>
  <c r="CK14"/>
  <c r="CM13"/>
  <c r="CL13"/>
  <c r="CK13"/>
  <c r="CM12"/>
  <c r="CL12"/>
  <c r="CK12"/>
  <c r="CM11"/>
  <c r="CL11"/>
  <c r="CK11"/>
  <c r="CM10"/>
  <c r="CL10"/>
  <c r="CK10"/>
  <c r="CM9"/>
  <c r="CL9"/>
  <c r="CK9"/>
  <c r="CM8"/>
  <c r="CL8"/>
  <c r="CK8"/>
  <c r="CM7"/>
  <c r="CL7"/>
  <c r="CK7"/>
  <c r="DJ6" i="7" l="1"/>
  <c r="DH6"/>
  <c r="DI6" s="1"/>
  <c r="DH51" i="8"/>
  <c r="DH54"/>
  <c r="DH52"/>
  <c r="DH50"/>
  <c r="DH48"/>
  <c r="DH46"/>
  <c r="DH44"/>
  <c r="DH42"/>
  <c r="DH40"/>
  <c r="DH38"/>
  <c r="DH36"/>
  <c r="DH34"/>
  <c r="DH32"/>
  <c r="DH30"/>
  <c r="DH28"/>
  <c r="DH26"/>
  <c r="DH24"/>
  <c r="DH22"/>
  <c r="DH20"/>
  <c r="DH18"/>
  <c r="DH16"/>
  <c r="DH14"/>
  <c r="DH12"/>
  <c r="DH10"/>
  <c r="DH8"/>
  <c r="DH43"/>
  <c r="CP6" l="1"/>
  <c r="CO6"/>
  <c r="CM6"/>
  <c r="CL6"/>
  <c r="CK6"/>
  <c r="CE7"/>
  <c r="CF7" s="1"/>
  <c r="CE8"/>
  <c r="CF8" s="1"/>
  <c r="CE9"/>
  <c r="CF9" s="1"/>
  <c r="CE10"/>
  <c r="CF10" s="1"/>
  <c r="CE11"/>
  <c r="CF11" s="1"/>
  <c r="CE12"/>
  <c r="CF12" s="1"/>
  <c r="CE13"/>
  <c r="CF13" s="1"/>
  <c r="CE14"/>
  <c r="CF14" s="1"/>
  <c r="CE15"/>
  <c r="CF15" s="1"/>
  <c r="CE16"/>
  <c r="CF16" s="1"/>
  <c r="CE17"/>
  <c r="CF17" s="1"/>
  <c r="CE18"/>
  <c r="CF18" s="1"/>
  <c r="CE19"/>
  <c r="CF19" s="1"/>
  <c r="CE20"/>
  <c r="CF20" s="1"/>
  <c r="CE21"/>
  <c r="CF21" s="1"/>
  <c r="CE22"/>
  <c r="CF22" s="1"/>
  <c r="CE23"/>
  <c r="CF23" s="1"/>
  <c r="CE24"/>
  <c r="CF24" s="1"/>
  <c r="CE25"/>
  <c r="CF25" s="1"/>
  <c r="CE26"/>
  <c r="CF26" s="1"/>
  <c r="CE27"/>
  <c r="CF27" s="1"/>
  <c r="CE28"/>
  <c r="CF28" s="1"/>
  <c r="CE29"/>
  <c r="CF29" s="1"/>
  <c r="CE30"/>
  <c r="CF30" s="1"/>
  <c r="CE31"/>
  <c r="CF31" s="1"/>
  <c r="CE32"/>
  <c r="CF32" s="1"/>
  <c r="CE33"/>
  <c r="CF33" s="1"/>
  <c r="CE34"/>
  <c r="CF34" s="1"/>
  <c r="CE35"/>
  <c r="CF35" s="1"/>
  <c r="CE36"/>
  <c r="CF36" s="1"/>
  <c r="CE37"/>
  <c r="CF37" s="1"/>
  <c r="CE38"/>
  <c r="CF38" s="1"/>
  <c r="CE39"/>
  <c r="CF39" s="1"/>
  <c r="CE40"/>
  <c r="CF40" s="1"/>
  <c r="CE41"/>
  <c r="CF41" s="1"/>
  <c r="CE42"/>
  <c r="CF42" s="1"/>
  <c r="CE43"/>
  <c r="CF43" s="1"/>
  <c r="CE44"/>
  <c r="CF44" s="1"/>
  <c r="CE45"/>
  <c r="CF45" s="1"/>
  <c r="CE46"/>
  <c r="CF46" s="1"/>
  <c r="CE47"/>
  <c r="CF47" s="1"/>
  <c r="CE48"/>
  <c r="CF48" s="1"/>
  <c r="CE49"/>
  <c r="CF49" s="1"/>
  <c r="CE50"/>
  <c r="CF50" s="1"/>
  <c r="CE51"/>
  <c r="CF51" s="1"/>
  <c r="CE52"/>
  <c r="CF52" s="1"/>
  <c r="CE53"/>
  <c r="CF53" s="1"/>
  <c r="CE54"/>
  <c r="CF54" s="1"/>
  <c r="CE55"/>
  <c r="CF55" s="1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F6"/>
  <c r="CE6"/>
  <c r="CC6"/>
  <c r="DD7" i="9" l="1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D33"/>
  <c r="DD34"/>
  <c r="DD35"/>
  <c r="DD36"/>
  <c r="DD37"/>
  <c r="DD38"/>
  <c r="DD39"/>
  <c r="DD40"/>
  <c r="DD41"/>
  <c r="DD42"/>
  <c r="DD43"/>
  <c r="DD44"/>
  <c r="DD45"/>
  <c r="DD46"/>
  <c r="DD47"/>
  <c r="DD48"/>
  <c r="DD49"/>
  <c r="DD50"/>
  <c r="DD51"/>
  <c r="DD52"/>
  <c r="DD53"/>
  <c r="DD54"/>
  <c r="DD55"/>
  <c r="DD6"/>
  <c r="CO46"/>
  <c r="CO47"/>
  <c r="CO48"/>
  <c r="CO49"/>
  <c r="CO50"/>
  <c r="CO51"/>
  <c r="CO52"/>
  <c r="CO53"/>
  <c r="CO54"/>
  <c r="CO55"/>
  <c r="CM7" l="1"/>
  <c r="CM8"/>
  <c r="CM9"/>
  <c r="CM10"/>
  <c r="CM11"/>
  <c r="CM12"/>
  <c r="CM13"/>
  <c r="CM14"/>
  <c r="CM15"/>
  <c r="CM16"/>
  <c r="CM17"/>
  <c r="CM18"/>
  <c r="CM19"/>
  <c r="CM20"/>
  <c r="CM21"/>
  <c r="CM22"/>
  <c r="CM23"/>
  <c r="CM24"/>
  <c r="CM25"/>
  <c r="CM26"/>
  <c r="CM27"/>
  <c r="CM28"/>
  <c r="CM29"/>
  <c r="CM30"/>
  <c r="CM31"/>
  <c r="CM32"/>
  <c r="CM33"/>
  <c r="CM34"/>
  <c r="CM35"/>
  <c r="CM36"/>
  <c r="CM37"/>
  <c r="CM38"/>
  <c r="CM39"/>
  <c r="CM40"/>
  <c r="CM41"/>
  <c r="CM42"/>
  <c r="CM43"/>
  <c r="CM44"/>
  <c r="CM45"/>
  <c r="CM46"/>
  <c r="CM47"/>
  <c r="CM48"/>
  <c r="CM49"/>
  <c r="CM50"/>
  <c r="CM51"/>
  <c r="CM52"/>
  <c r="CM53"/>
  <c r="CM54"/>
  <c r="CM55"/>
  <c r="CM6"/>
  <c r="L7" i="3" l="1"/>
  <c r="M7"/>
  <c r="N7"/>
  <c r="O7"/>
  <c r="P7"/>
  <c r="Q7"/>
  <c r="R7"/>
  <c r="S7"/>
  <c r="L8"/>
  <c r="M8"/>
  <c r="N8"/>
  <c r="O8"/>
  <c r="P8"/>
  <c r="Q8"/>
  <c r="R8"/>
  <c r="S8"/>
  <c r="L9"/>
  <c r="M9"/>
  <c r="N9"/>
  <c r="O9"/>
  <c r="P9"/>
  <c r="Q9"/>
  <c r="R9"/>
  <c r="S9"/>
  <c r="L10"/>
  <c r="M10"/>
  <c r="N10"/>
  <c r="O10"/>
  <c r="P10"/>
  <c r="Q10"/>
  <c r="R10"/>
  <c r="S10"/>
  <c r="L11"/>
  <c r="M11"/>
  <c r="N11"/>
  <c r="O11"/>
  <c r="P11"/>
  <c r="Q11"/>
  <c r="R11"/>
  <c r="S11"/>
  <c r="L12"/>
  <c r="M12"/>
  <c r="N12"/>
  <c r="O12"/>
  <c r="P12"/>
  <c r="Q12"/>
  <c r="R12"/>
  <c r="S12"/>
  <c r="L13"/>
  <c r="M13"/>
  <c r="N13"/>
  <c r="O13"/>
  <c r="P13"/>
  <c r="Q13"/>
  <c r="R13"/>
  <c r="S13"/>
  <c r="L14"/>
  <c r="M14"/>
  <c r="N14"/>
  <c r="O14"/>
  <c r="P14"/>
  <c r="Q14"/>
  <c r="R14"/>
  <c r="S14"/>
  <c r="L15"/>
  <c r="M15"/>
  <c r="N15"/>
  <c r="O15"/>
  <c r="P15"/>
  <c r="Q15"/>
  <c r="R15"/>
  <c r="S15"/>
  <c r="L16"/>
  <c r="M16"/>
  <c r="N16"/>
  <c r="O16"/>
  <c r="P16"/>
  <c r="Q16"/>
  <c r="R16"/>
  <c r="S16"/>
  <c r="L17"/>
  <c r="M17"/>
  <c r="N17"/>
  <c r="O17"/>
  <c r="P17"/>
  <c r="Q17"/>
  <c r="R17"/>
  <c r="S17"/>
  <c r="L18"/>
  <c r="M18"/>
  <c r="N18"/>
  <c r="O18"/>
  <c r="P18"/>
  <c r="Q18"/>
  <c r="R18"/>
  <c r="S18"/>
  <c r="L19"/>
  <c r="M19"/>
  <c r="N19"/>
  <c r="O19"/>
  <c r="P19"/>
  <c r="Q19"/>
  <c r="R19"/>
  <c r="S19"/>
  <c r="L20"/>
  <c r="M20"/>
  <c r="N20"/>
  <c r="O20"/>
  <c r="P20"/>
  <c r="Q20"/>
  <c r="R20"/>
  <c r="S20"/>
  <c r="L21"/>
  <c r="M21"/>
  <c r="N21"/>
  <c r="O21"/>
  <c r="P21"/>
  <c r="Q21"/>
  <c r="R21"/>
  <c r="S21"/>
  <c r="L22"/>
  <c r="M22"/>
  <c r="N22"/>
  <c r="O22"/>
  <c r="P22"/>
  <c r="Q22"/>
  <c r="R22"/>
  <c r="S22"/>
  <c r="L23"/>
  <c r="M23"/>
  <c r="N23"/>
  <c r="O23"/>
  <c r="P23"/>
  <c r="Q23"/>
  <c r="R23"/>
  <c r="S23"/>
  <c r="L24"/>
  <c r="M24"/>
  <c r="N24"/>
  <c r="O24"/>
  <c r="P24"/>
  <c r="Q24"/>
  <c r="R24"/>
  <c r="S24"/>
  <c r="L25"/>
  <c r="M25"/>
  <c r="N25"/>
  <c r="O25"/>
  <c r="P25"/>
  <c r="Q25"/>
  <c r="R25"/>
  <c r="S25"/>
  <c r="L26"/>
  <c r="M26"/>
  <c r="N26"/>
  <c r="O26"/>
  <c r="P26"/>
  <c r="Q26"/>
  <c r="R26"/>
  <c r="S26"/>
  <c r="L27"/>
  <c r="M27"/>
  <c r="N27"/>
  <c r="O27"/>
  <c r="P27"/>
  <c r="Q27"/>
  <c r="R27"/>
  <c r="S27"/>
  <c r="L28"/>
  <c r="M28"/>
  <c r="N28"/>
  <c r="O28"/>
  <c r="P28"/>
  <c r="Q28"/>
  <c r="R28"/>
  <c r="S28"/>
  <c r="L29"/>
  <c r="M29"/>
  <c r="N29"/>
  <c r="O29"/>
  <c r="P29"/>
  <c r="Q29"/>
  <c r="R29"/>
  <c r="S29"/>
  <c r="L30"/>
  <c r="M30"/>
  <c r="N30"/>
  <c r="O30"/>
  <c r="P30"/>
  <c r="Q30"/>
  <c r="R30"/>
  <c r="S30"/>
  <c r="L31"/>
  <c r="M31"/>
  <c r="N31"/>
  <c r="O31"/>
  <c r="P31"/>
  <c r="Q31"/>
  <c r="R31"/>
  <c r="S31"/>
  <c r="L32"/>
  <c r="M32"/>
  <c r="N32"/>
  <c r="O32"/>
  <c r="P32"/>
  <c r="Q32"/>
  <c r="R32"/>
  <c r="S32"/>
  <c r="L33"/>
  <c r="M33"/>
  <c r="N33"/>
  <c r="O33"/>
  <c r="P33"/>
  <c r="Q33"/>
  <c r="R33"/>
  <c r="S33"/>
  <c r="L34"/>
  <c r="M34"/>
  <c r="N34"/>
  <c r="O34"/>
  <c r="P34"/>
  <c r="Q34"/>
  <c r="R34"/>
  <c r="S34"/>
  <c r="L35"/>
  <c r="M35"/>
  <c r="N35"/>
  <c r="O35"/>
  <c r="P35"/>
  <c r="Q35"/>
  <c r="R35"/>
  <c r="S35"/>
  <c r="L36"/>
  <c r="M36"/>
  <c r="N36"/>
  <c r="O36"/>
  <c r="P36"/>
  <c r="Q36"/>
  <c r="R36"/>
  <c r="S36"/>
  <c r="L37"/>
  <c r="M37"/>
  <c r="N37"/>
  <c r="O37"/>
  <c r="P37"/>
  <c r="Q37"/>
  <c r="R37"/>
  <c r="S37"/>
  <c r="L38"/>
  <c r="M38"/>
  <c r="N38"/>
  <c r="O38"/>
  <c r="P38"/>
  <c r="Q38"/>
  <c r="R38"/>
  <c r="S38"/>
  <c r="L39"/>
  <c r="M39"/>
  <c r="N39"/>
  <c r="O39"/>
  <c r="P39"/>
  <c r="Q39"/>
  <c r="R39"/>
  <c r="S39"/>
  <c r="L40"/>
  <c r="M40"/>
  <c r="N40"/>
  <c r="O40"/>
  <c r="P40"/>
  <c r="Q40"/>
  <c r="R40"/>
  <c r="S40"/>
  <c r="L41"/>
  <c r="M41"/>
  <c r="N41"/>
  <c r="O41"/>
  <c r="P41"/>
  <c r="Q41"/>
  <c r="R41"/>
  <c r="S41"/>
  <c r="L42"/>
  <c r="M42"/>
  <c r="N42"/>
  <c r="O42"/>
  <c r="P42"/>
  <c r="Q42"/>
  <c r="R42"/>
  <c r="S42"/>
  <c r="L43"/>
  <c r="M43"/>
  <c r="N43"/>
  <c r="O43"/>
  <c r="P43"/>
  <c r="Q43"/>
  <c r="R43"/>
  <c r="S43"/>
  <c r="L44"/>
  <c r="M44"/>
  <c r="N44"/>
  <c r="O44"/>
  <c r="P44"/>
  <c r="Q44"/>
  <c r="R44"/>
  <c r="S44"/>
  <c r="L45"/>
  <c r="M45"/>
  <c r="N45"/>
  <c r="O45"/>
  <c r="P45"/>
  <c r="Q45"/>
  <c r="R45"/>
  <c r="S45"/>
  <c r="L46"/>
  <c r="M46"/>
  <c r="N46"/>
  <c r="O46"/>
  <c r="P46"/>
  <c r="Q46"/>
  <c r="R46"/>
  <c r="S46"/>
  <c r="L47"/>
  <c r="M47"/>
  <c r="N47"/>
  <c r="O47"/>
  <c r="P47"/>
  <c r="Q47"/>
  <c r="R47"/>
  <c r="S47"/>
  <c r="L48"/>
  <c r="M48"/>
  <c r="N48"/>
  <c r="O48"/>
  <c r="P48"/>
  <c r="Q48"/>
  <c r="R48"/>
  <c r="S48"/>
  <c r="L49"/>
  <c r="M49"/>
  <c r="N49"/>
  <c r="O49"/>
  <c r="P49"/>
  <c r="Q49"/>
  <c r="R49"/>
  <c r="S49"/>
  <c r="L50"/>
  <c r="M50"/>
  <c r="N50"/>
  <c r="O50"/>
  <c r="P50"/>
  <c r="Q50"/>
  <c r="R50"/>
  <c r="S50"/>
  <c r="L51"/>
  <c r="M51"/>
  <c r="N51"/>
  <c r="O51"/>
  <c r="P51"/>
  <c r="Q51"/>
  <c r="R51"/>
  <c r="S51"/>
  <c r="L52"/>
  <c r="M52"/>
  <c r="N52"/>
  <c r="O52"/>
  <c r="P52"/>
  <c r="Q52"/>
  <c r="R52"/>
  <c r="S52"/>
  <c r="L53"/>
  <c r="M53"/>
  <c r="N53"/>
  <c r="O53"/>
  <c r="P53"/>
  <c r="Q53"/>
  <c r="R53"/>
  <c r="S53"/>
  <c r="L54"/>
  <c r="M54"/>
  <c r="N54"/>
  <c r="O54"/>
  <c r="P54"/>
  <c r="Q54"/>
  <c r="R54"/>
  <c r="S54"/>
  <c r="L55"/>
  <c r="M55"/>
  <c r="N55"/>
  <c r="O55"/>
  <c r="P55"/>
  <c r="Q55"/>
  <c r="R55"/>
  <c r="S55"/>
  <c r="L56"/>
  <c r="M56"/>
  <c r="N56"/>
  <c r="O56"/>
  <c r="P56"/>
  <c r="Q56"/>
  <c r="R56"/>
  <c r="S56"/>
  <c r="L57"/>
  <c r="M57"/>
  <c r="N57"/>
  <c r="O57"/>
  <c r="P57"/>
  <c r="Q57"/>
  <c r="R57"/>
  <c r="S57"/>
  <c r="L58"/>
  <c r="M58"/>
  <c r="N58"/>
  <c r="O58"/>
  <c r="P58"/>
  <c r="Q58"/>
  <c r="R58"/>
  <c r="S58"/>
  <c r="L59"/>
  <c r="M59"/>
  <c r="N59"/>
  <c r="O59"/>
  <c r="P59"/>
  <c r="Q59"/>
  <c r="R59"/>
  <c r="S59"/>
  <c r="L60"/>
  <c r="M60"/>
  <c r="N60"/>
  <c r="O60"/>
  <c r="P60"/>
  <c r="Q60"/>
  <c r="R60"/>
  <c r="S60"/>
  <c r="L61"/>
  <c r="M61"/>
  <c r="N61"/>
  <c r="O61"/>
  <c r="P61"/>
  <c r="Q61"/>
  <c r="R61"/>
  <c r="S61"/>
  <c r="L62"/>
  <c r="M62"/>
  <c r="N62"/>
  <c r="O62"/>
  <c r="P62"/>
  <c r="Q62"/>
  <c r="R62"/>
  <c r="S62"/>
  <c r="L63"/>
  <c r="M63"/>
  <c r="N63"/>
  <c r="O63"/>
  <c r="P63"/>
  <c r="Q63"/>
  <c r="R63"/>
  <c r="S63"/>
  <c r="L64"/>
  <c r="M64"/>
  <c r="N64"/>
  <c r="O64"/>
  <c r="P64"/>
  <c r="Q64"/>
  <c r="R64"/>
  <c r="S64"/>
  <c r="L65"/>
  <c r="M65"/>
  <c r="N65"/>
  <c r="O65"/>
  <c r="P65"/>
  <c r="Q65"/>
  <c r="R65"/>
  <c r="S65"/>
  <c r="L66"/>
  <c r="M66"/>
  <c r="N66"/>
  <c r="O66"/>
  <c r="P66"/>
  <c r="Q66"/>
  <c r="R66"/>
  <c r="S66"/>
  <c r="L67"/>
  <c r="M67"/>
  <c r="N67"/>
  <c r="O67"/>
  <c r="P67"/>
  <c r="Q67"/>
  <c r="R67"/>
  <c r="S67"/>
  <c r="L68"/>
  <c r="M68"/>
  <c r="N68"/>
  <c r="O68"/>
  <c r="P68"/>
  <c r="Q68"/>
  <c r="R68"/>
  <c r="S68"/>
  <c r="L69"/>
  <c r="M69"/>
  <c r="N69"/>
  <c r="O69"/>
  <c r="P69"/>
  <c r="Q69"/>
  <c r="R69"/>
  <c r="S69"/>
  <c r="L70"/>
  <c r="M70"/>
  <c r="N70"/>
  <c r="O70"/>
  <c r="P70"/>
  <c r="Q70"/>
  <c r="R70"/>
  <c r="S70"/>
  <c r="L71"/>
  <c r="M71"/>
  <c r="N71"/>
  <c r="O71"/>
  <c r="P71"/>
  <c r="Q71"/>
  <c r="R71"/>
  <c r="S71"/>
  <c r="L72"/>
  <c r="M72"/>
  <c r="N72"/>
  <c r="O72"/>
  <c r="P72"/>
  <c r="Q72"/>
  <c r="R72"/>
  <c r="S72"/>
  <c r="L73"/>
  <c r="M73"/>
  <c r="N73"/>
  <c r="O73"/>
  <c r="P73"/>
  <c r="Q73"/>
  <c r="R73"/>
  <c r="S73"/>
  <c r="L74"/>
  <c r="M74"/>
  <c r="N74"/>
  <c r="O74"/>
  <c r="P74"/>
  <c r="Q74"/>
  <c r="R74"/>
  <c r="S74"/>
  <c r="L75"/>
  <c r="M75"/>
  <c r="N75"/>
  <c r="O75"/>
  <c r="P75"/>
  <c r="Q75"/>
  <c r="R75"/>
  <c r="S75"/>
  <c r="L76"/>
  <c r="M76"/>
  <c r="N76"/>
  <c r="O76"/>
  <c r="P76"/>
  <c r="Q76"/>
  <c r="R76"/>
  <c r="S76"/>
  <c r="L77"/>
  <c r="M77"/>
  <c r="N77"/>
  <c r="O77"/>
  <c r="P77"/>
  <c r="Q77"/>
  <c r="R77"/>
  <c r="S77"/>
  <c r="L78"/>
  <c r="M78"/>
  <c r="N78"/>
  <c r="O78"/>
  <c r="P78"/>
  <c r="Q78"/>
  <c r="R78"/>
  <c r="S78"/>
  <c r="L79"/>
  <c r="M79"/>
  <c r="N79"/>
  <c r="O79"/>
  <c r="P79"/>
  <c r="Q79"/>
  <c r="R79"/>
  <c r="S79"/>
  <c r="L80"/>
  <c r="M80"/>
  <c r="N80"/>
  <c r="O80"/>
  <c r="P80"/>
  <c r="Q80"/>
  <c r="R80"/>
  <c r="S80"/>
  <c r="L81"/>
  <c r="M81"/>
  <c r="N81"/>
  <c r="O81"/>
  <c r="P81"/>
  <c r="Q81"/>
  <c r="R81"/>
  <c r="S81"/>
  <c r="L82"/>
  <c r="M82"/>
  <c r="N82"/>
  <c r="O82"/>
  <c r="P82"/>
  <c r="Q82"/>
  <c r="R82"/>
  <c r="S82"/>
  <c r="L83"/>
  <c r="M83"/>
  <c r="N83"/>
  <c r="O83"/>
  <c r="P83"/>
  <c r="Q83"/>
  <c r="R83"/>
  <c r="S83"/>
  <c r="L84"/>
  <c r="M84"/>
  <c r="N84"/>
  <c r="O84"/>
  <c r="P84"/>
  <c r="Q84"/>
  <c r="R84"/>
  <c r="S84"/>
  <c r="L85"/>
  <c r="M85"/>
  <c r="N85"/>
  <c r="O85"/>
  <c r="P85"/>
  <c r="Q85"/>
  <c r="R85"/>
  <c r="S85"/>
  <c r="L86"/>
  <c r="M86"/>
  <c r="N86"/>
  <c r="O86"/>
  <c r="P86"/>
  <c r="Q86"/>
  <c r="R86"/>
  <c r="S86"/>
  <c r="L87"/>
  <c r="M87"/>
  <c r="N87"/>
  <c r="O87"/>
  <c r="P87"/>
  <c r="Q87"/>
  <c r="R87"/>
  <c r="S87"/>
  <c r="L88"/>
  <c r="M88"/>
  <c r="N88"/>
  <c r="O88"/>
  <c r="P88"/>
  <c r="Q88"/>
  <c r="R88"/>
  <c r="S88"/>
  <c r="L89"/>
  <c r="M89"/>
  <c r="N89"/>
  <c r="O89"/>
  <c r="P89"/>
  <c r="Q89"/>
  <c r="R89"/>
  <c r="S89"/>
  <c r="L90"/>
  <c r="M90"/>
  <c r="N90"/>
  <c r="O90"/>
  <c r="P90"/>
  <c r="Q90"/>
  <c r="R90"/>
  <c r="S90"/>
  <c r="L91"/>
  <c r="M91"/>
  <c r="N91"/>
  <c r="O91"/>
  <c r="P91"/>
  <c r="Q91"/>
  <c r="R91"/>
  <c r="S91"/>
  <c r="L92"/>
  <c r="M92"/>
  <c r="N92"/>
  <c r="O92"/>
  <c r="P92"/>
  <c r="Q92"/>
  <c r="R92"/>
  <c r="S92"/>
  <c r="L93"/>
  <c r="M93"/>
  <c r="N93"/>
  <c r="O93"/>
  <c r="P93"/>
  <c r="Q93"/>
  <c r="R93"/>
  <c r="S93"/>
  <c r="L94"/>
  <c r="M94"/>
  <c r="N94"/>
  <c r="O94"/>
  <c r="P94"/>
  <c r="Q94"/>
  <c r="R94"/>
  <c r="S94"/>
  <c r="L95"/>
  <c r="M95"/>
  <c r="N95"/>
  <c r="O95"/>
  <c r="P95"/>
  <c r="Q95"/>
  <c r="R95"/>
  <c r="S95"/>
  <c r="L96"/>
  <c r="M96"/>
  <c r="N96"/>
  <c r="O96"/>
  <c r="P96"/>
  <c r="Q96"/>
  <c r="R96"/>
  <c r="S96"/>
  <c r="L97"/>
  <c r="M97"/>
  <c r="N97"/>
  <c r="O97"/>
  <c r="P97"/>
  <c r="Q97"/>
  <c r="R97"/>
  <c r="S97"/>
  <c r="L98"/>
  <c r="M98"/>
  <c r="N98"/>
  <c r="O98"/>
  <c r="P98"/>
  <c r="Q98"/>
  <c r="R98"/>
  <c r="S98"/>
  <c r="L99"/>
  <c r="M99"/>
  <c r="N99"/>
  <c r="O99"/>
  <c r="P99"/>
  <c r="Q99"/>
  <c r="R99"/>
  <c r="S99"/>
  <c r="L100"/>
  <c r="M100"/>
  <c r="N100"/>
  <c r="O100"/>
  <c r="P100"/>
  <c r="Q100"/>
  <c r="R100"/>
  <c r="S100"/>
  <c r="L101"/>
  <c r="M101"/>
  <c r="N101"/>
  <c r="O101"/>
  <c r="P101"/>
  <c r="Q101"/>
  <c r="R101"/>
  <c r="S101"/>
  <c r="L102"/>
  <c r="M102"/>
  <c r="N102"/>
  <c r="O102"/>
  <c r="P102"/>
  <c r="Q102"/>
  <c r="R102"/>
  <c r="S102"/>
  <c r="L103"/>
  <c r="M103"/>
  <c r="N103"/>
  <c r="O103"/>
  <c r="P103"/>
  <c r="Q103"/>
  <c r="R103"/>
  <c r="S103"/>
  <c r="L104"/>
  <c r="M104"/>
  <c r="N104"/>
  <c r="O104"/>
  <c r="P104"/>
  <c r="Q104"/>
  <c r="R104"/>
  <c r="S104"/>
  <c r="L105"/>
  <c r="M105"/>
  <c r="N105"/>
  <c r="O105"/>
  <c r="P105"/>
  <c r="Q105"/>
  <c r="R105"/>
  <c r="S105"/>
  <c r="L106"/>
  <c r="M106"/>
  <c r="N106"/>
  <c r="O106"/>
  <c r="P106"/>
  <c r="Q106"/>
  <c r="R106"/>
  <c r="S106"/>
  <c r="L107"/>
  <c r="M107"/>
  <c r="N107"/>
  <c r="O107"/>
  <c r="P107"/>
  <c r="Q107"/>
  <c r="R107"/>
  <c r="S107"/>
  <c r="L108"/>
  <c r="M108"/>
  <c r="N108"/>
  <c r="O108"/>
  <c r="P108"/>
  <c r="Q108"/>
  <c r="R108"/>
  <c r="S108"/>
  <c r="L109"/>
  <c r="M109"/>
  <c r="N109"/>
  <c r="O109"/>
  <c r="P109"/>
  <c r="Q109"/>
  <c r="R109"/>
  <c r="S109"/>
  <c r="L110"/>
  <c r="M110"/>
  <c r="N110"/>
  <c r="O110"/>
  <c r="P110"/>
  <c r="Q110"/>
  <c r="R110"/>
  <c r="S110"/>
  <c r="L111"/>
  <c r="M111"/>
  <c r="N111"/>
  <c r="O111"/>
  <c r="P111"/>
  <c r="Q111"/>
  <c r="R111"/>
  <c r="S111"/>
  <c r="L112"/>
  <c r="M112"/>
  <c r="N112"/>
  <c r="O112"/>
  <c r="P112"/>
  <c r="Q112"/>
  <c r="R112"/>
  <c r="S112"/>
  <c r="L113"/>
  <c r="M113"/>
  <c r="N113"/>
  <c r="O113"/>
  <c r="P113"/>
  <c r="Q113"/>
  <c r="R113"/>
  <c r="S113"/>
  <c r="L114"/>
  <c r="M114"/>
  <c r="N114"/>
  <c r="O114"/>
  <c r="P114"/>
  <c r="Q114"/>
  <c r="R114"/>
  <c r="S114"/>
  <c r="L115"/>
  <c r="M115"/>
  <c r="N115"/>
  <c r="O115"/>
  <c r="P115"/>
  <c r="Q115"/>
  <c r="R115"/>
  <c r="S115"/>
  <c r="L116"/>
  <c r="M116"/>
  <c r="N116"/>
  <c r="O116"/>
  <c r="P116"/>
  <c r="Q116"/>
  <c r="R116"/>
  <c r="S116"/>
  <c r="L117"/>
  <c r="M117"/>
  <c r="N117"/>
  <c r="O117"/>
  <c r="P117"/>
  <c r="Q117"/>
  <c r="R117"/>
  <c r="S117"/>
  <c r="L118"/>
  <c r="M118"/>
  <c r="N118"/>
  <c r="O118"/>
  <c r="P118"/>
  <c r="Q118"/>
  <c r="R118"/>
  <c r="S118"/>
  <c r="L119"/>
  <c r="M119"/>
  <c r="N119"/>
  <c r="O119"/>
  <c r="P119"/>
  <c r="Q119"/>
  <c r="R119"/>
  <c r="S119"/>
  <c r="L120"/>
  <c r="M120"/>
  <c r="N120"/>
  <c r="O120"/>
  <c r="P120"/>
  <c r="Q120"/>
  <c r="R120"/>
  <c r="S120"/>
  <c r="L121"/>
  <c r="M121"/>
  <c r="N121"/>
  <c r="O121"/>
  <c r="P121"/>
  <c r="Q121"/>
  <c r="R121"/>
  <c r="S121"/>
  <c r="L122"/>
  <c r="M122"/>
  <c r="N122"/>
  <c r="O122"/>
  <c r="P122"/>
  <c r="Q122"/>
  <c r="R122"/>
  <c r="S122"/>
  <c r="L123"/>
  <c r="M123"/>
  <c r="N123"/>
  <c r="O123"/>
  <c r="P123"/>
  <c r="Q123"/>
  <c r="R123"/>
  <c r="S123"/>
  <c r="L124"/>
  <c r="M124"/>
  <c r="N124"/>
  <c r="O124"/>
  <c r="P124"/>
  <c r="Q124"/>
  <c r="R124"/>
  <c r="S124"/>
  <c r="L125"/>
  <c r="M125"/>
  <c r="N125"/>
  <c r="O125"/>
  <c r="P125"/>
  <c r="Q125"/>
  <c r="R125"/>
  <c r="S125"/>
  <c r="L126"/>
  <c r="M126"/>
  <c r="N126"/>
  <c r="O126"/>
  <c r="P126"/>
  <c r="Q126"/>
  <c r="R126"/>
  <c r="S126"/>
  <c r="L127"/>
  <c r="M127"/>
  <c r="N127"/>
  <c r="O127"/>
  <c r="P127"/>
  <c r="Q127"/>
  <c r="R127"/>
  <c r="S127"/>
  <c r="L128"/>
  <c r="M128"/>
  <c r="N128"/>
  <c r="O128"/>
  <c r="P128"/>
  <c r="Q128"/>
  <c r="R128"/>
  <c r="S128"/>
  <c r="L129"/>
  <c r="M129"/>
  <c r="N129"/>
  <c r="O129"/>
  <c r="P129"/>
  <c r="Q129"/>
  <c r="R129"/>
  <c r="S129"/>
  <c r="L130"/>
  <c r="M130"/>
  <c r="N130"/>
  <c r="O130"/>
  <c r="P130"/>
  <c r="Q130"/>
  <c r="R130"/>
  <c r="S130"/>
  <c r="L131"/>
  <c r="M131"/>
  <c r="N131"/>
  <c r="O131"/>
  <c r="P131"/>
  <c r="Q131"/>
  <c r="R131"/>
  <c r="S131"/>
  <c r="L132"/>
  <c r="M132"/>
  <c r="N132"/>
  <c r="O132"/>
  <c r="P132"/>
  <c r="Q132"/>
  <c r="R132"/>
  <c r="S132"/>
  <c r="L133"/>
  <c r="M133"/>
  <c r="N133"/>
  <c r="O133"/>
  <c r="P133"/>
  <c r="Q133"/>
  <c r="R133"/>
  <c r="S133"/>
  <c r="L134"/>
  <c r="M134"/>
  <c r="N134"/>
  <c r="O134"/>
  <c r="P134"/>
  <c r="Q134"/>
  <c r="R134"/>
  <c r="S134"/>
  <c r="L135"/>
  <c r="M135"/>
  <c r="N135"/>
  <c r="O135"/>
  <c r="P135"/>
  <c r="Q135"/>
  <c r="R135"/>
  <c r="S135"/>
  <c r="L136"/>
  <c r="M136"/>
  <c r="N136"/>
  <c r="O136"/>
  <c r="P136"/>
  <c r="Q136"/>
  <c r="R136"/>
  <c r="S136"/>
  <c r="L137"/>
  <c r="M137"/>
  <c r="N137"/>
  <c r="O137"/>
  <c r="P137"/>
  <c r="Q137"/>
  <c r="R137"/>
  <c r="S137"/>
  <c r="L138"/>
  <c r="M138"/>
  <c r="N138"/>
  <c r="O138"/>
  <c r="P138"/>
  <c r="Q138"/>
  <c r="R138"/>
  <c r="S138"/>
  <c r="L139"/>
  <c r="M139"/>
  <c r="N139"/>
  <c r="O139"/>
  <c r="P139"/>
  <c r="Q139"/>
  <c r="R139"/>
  <c r="S139"/>
  <c r="L140"/>
  <c r="M140"/>
  <c r="N140"/>
  <c r="O140"/>
  <c r="P140"/>
  <c r="Q140"/>
  <c r="R140"/>
  <c r="S140"/>
  <c r="L141"/>
  <c r="M141"/>
  <c r="N141"/>
  <c r="O141"/>
  <c r="P141"/>
  <c r="Q141"/>
  <c r="R141"/>
  <c r="S141"/>
  <c r="L142"/>
  <c r="M142"/>
  <c r="N142"/>
  <c r="O142"/>
  <c r="P142"/>
  <c r="Q142"/>
  <c r="R142"/>
  <c r="S142"/>
  <c r="L143"/>
  <c r="M143"/>
  <c r="N143"/>
  <c r="O143"/>
  <c r="P143"/>
  <c r="Q143"/>
  <c r="R143"/>
  <c r="S143"/>
  <c r="L144"/>
  <c r="M144"/>
  <c r="N144"/>
  <c r="O144"/>
  <c r="P144"/>
  <c r="Q144"/>
  <c r="R144"/>
  <c r="S144"/>
  <c r="L145"/>
  <c r="M145"/>
  <c r="N145"/>
  <c r="O145"/>
  <c r="P145"/>
  <c r="Q145"/>
  <c r="R145"/>
  <c r="S145"/>
  <c r="L146"/>
  <c r="M146"/>
  <c r="N146"/>
  <c r="O146"/>
  <c r="P146"/>
  <c r="Q146"/>
  <c r="R146"/>
  <c r="S146"/>
  <c r="L147"/>
  <c r="M147"/>
  <c r="N147"/>
  <c r="O147"/>
  <c r="P147"/>
  <c r="Q147"/>
  <c r="R147"/>
  <c r="S147"/>
  <c r="L148"/>
  <c r="M148"/>
  <c r="N148"/>
  <c r="O148"/>
  <c r="P148"/>
  <c r="Q148"/>
  <c r="R148"/>
  <c r="S148"/>
  <c r="L149"/>
  <c r="M149"/>
  <c r="N149"/>
  <c r="O149"/>
  <c r="P149"/>
  <c r="Q149"/>
  <c r="R149"/>
  <c r="S149"/>
  <c r="L150"/>
  <c r="M150"/>
  <c r="N150"/>
  <c r="O150"/>
  <c r="P150"/>
  <c r="Q150"/>
  <c r="R150"/>
  <c r="S150"/>
  <c r="L151"/>
  <c r="M151"/>
  <c r="N151"/>
  <c r="O151"/>
  <c r="P151"/>
  <c r="Q151"/>
  <c r="R151"/>
  <c r="S151"/>
  <c r="L152"/>
  <c r="M152"/>
  <c r="N152"/>
  <c r="O152"/>
  <c r="P152"/>
  <c r="Q152"/>
  <c r="R152"/>
  <c r="S152"/>
  <c r="L153"/>
  <c r="M153"/>
  <c r="N153"/>
  <c r="O153"/>
  <c r="P153"/>
  <c r="Q153"/>
  <c r="R153"/>
  <c r="S153"/>
  <c r="L154"/>
  <c r="M154"/>
  <c r="N154"/>
  <c r="O154"/>
  <c r="P154"/>
  <c r="Q154"/>
  <c r="R154"/>
  <c r="S154"/>
  <c r="L155"/>
  <c r="M155"/>
  <c r="N155"/>
  <c r="O155"/>
  <c r="P155"/>
  <c r="Q155"/>
  <c r="R155"/>
  <c r="S155"/>
  <c r="S6"/>
  <c r="R6"/>
  <c r="Q6"/>
  <c r="P6"/>
  <c r="O6"/>
  <c r="N6"/>
  <c r="M6"/>
  <c r="L6"/>
  <c r="BA233" i="7"/>
  <c r="AZ233"/>
  <c r="AY233"/>
  <c r="AX233"/>
  <c r="AW233"/>
  <c r="AV233"/>
  <c r="AU233"/>
  <c r="AT233"/>
  <c r="AS233"/>
  <c r="AR233"/>
  <c r="AQ233"/>
  <c r="AP233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BA232"/>
  <c r="AZ232"/>
  <c r="AY232"/>
  <c r="AX232"/>
  <c r="AW232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BA175"/>
  <c r="AZ175"/>
  <c r="AY175"/>
  <c r="AX175"/>
  <c r="AW175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A174"/>
  <c r="AZ174"/>
  <c r="AY174"/>
  <c r="AX174"/>
  <c r="AW174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C117"/>
  <c r="C116"/>
  <c r="AV233" i="8"/>
  <c r="AU233"/>
  <c r="AT233"/>
  <c r="AS233"/>
  <c r="AR233"/>
  <c r="AQ233"/>
  <c r="AP233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AX231" i="7"/>
  <c r="AZ231" s="1"/>
  <c r="BA231" s="1"/>
  <c r="AW231"/>
  <c r="AS231"/>
  <c r="AU231"/>
  <c r="AV231" s="1"/>
  <c r="AX230"/>
  <c r="AZ230" s="1"/>
  <c r="BA230" s="1"/>
  <c r="AV230"/>
  <c r="AW230" s="1"/>
  <c r="AX229"/>
  <c r="AZ229" s="1"/>
  <c r="BA229" s="1"/>
  <c r="AV229"/>
  <c r="AW229" s="1"/>
  <c r="AS229"/>
  <c r="AT229" s="1"/>
  <c r="AZ228"/>
  <c r="BA228" s="1"/>
  <c r="AX228"/>
  <c r="AS228"/>
  <c r="AT228" s="1"/>
  <c r="AV228"/>
  <c r="AW228" s="1"/>
  <c r="AX227"/>
  <c r="AZ227" s="1"/>
  <c r="BA227" s="1"/>
  <c r="AV227"/>
  <c r="AW227" s="1"/>
  <c r="AS227"/>
  <c r="AT227" s="1"/>
  <c r="AZ226"/>
  <c r="BA226" s="1"/>
  <c r="AX226"/>
  <c r="AS226"/>
  <c r="AT226" s="1"/>
  <c r="AV226"/>
  <c r="AW226" s="1"/>
  <c r="AX225"/>
  <c r="AZ225" s="1"/>
  <c r="BA225" s="1"/>
  <c r="AV225"/>
  <c r="AW225" s="1"/>
  <c r="AS225"/>
  <c r="AT225" s="1"/>
  <c r="AZ224"/>
  <c r="BA224" s="1"/>
  <c r="AX224"/>
  <c r="AS224"/>
  <c r="AT224" s="1"/>
  <c r="AV224"/>
  <c r="AW224" s="1"/>
  <c r="AX223"/>
  <c r="AZ223" s="1"/>
  <c r="BA223" s="1"/>
  <c r="AV223"/>
  <c r="AW223" s="1"/>
  <c r="AS223"/>
  <c r="AT223" s="1"/>
  <c r="AZ222"/>
  <c r="BA222" s="1"/>
  <c r="AX222"/>
  <c r="BA105"/>
  <c r="AX105"/>
  <c r="AZ105" s="1"/>
  <c r="AV105"/>
  <c r="AW105" s="1"/>
  <c r="AR105"/>
  <c r="AN105"/>
  <c r="AS105" s="1"/>
  <c r="AT105" s="1"/>
  <c r="AJ105"/>
  <c r="AF105"/>
  <c r="AB105"/>
  <c r="X105"/>
  <c r="T105"/>
  <c r="L105"/>
  <c r="H105"/>
  <c r="AX104"/>
  <c r="AZ104" s="1"/>
  <c r="BA104" s="1"/>
  <c r="AR104"/>
  <c r="AN104"/>
  <c r="AS104" s="1"/>
  <c r="AT104" s="1"/>
  <c r="AJ104"/>
  <c r="AF104"/>
  <c r="AB104"/>
  <c r="X104"/>
  <c r="T104"/>
  <c r="L104"/>
  <c r="AV104" s="1"/>
  <c r="AW104" s="1"/>
  <c r="H104"/>
  <c r="BA103"/>
  <c r="AX103"/>
  <c r="AZ103" s="1"/>
  <c r="AV103"/>
  <c r="AW103" s="1"/>
  <c r="AR103"/>
  <c r="AN103"/>
  <c r="AS103" s="1"/>
  <c r="AT103" s="1"/>
  <c r="AJ103"/>
  <c r="AF103"/>
  <c r="AB103"/>
  <c r="X103"/>
  <c r="T103"/>
  <c r="L103"/>
  <c r="H103"/>
  <c r="AX102"/>
  <c r="AZ102" s="1"/>
  <c r="BA102" s="1"/>
  <c r="AV102"/>
  <c r="AW102" s="1"/>
  <c r="AR102"/>
  <c r="AN102"/>
  <c r="AS102" s="1"/>
  <c r="AT102" s="1"/>
  <c r="AJ102"/>
  <c r="AF102"/>
  <c r="AB102"/>
  <c r="X102"/>
  <c r="T102"/>
  <c r="P102"/>
  <c r="L102"/>
  <c r="H102"/>
  <c r="AZ101"/>
  <c r="BA101" s="1"/>
  <c r="AX101"/>
  <c r="AR101"/>
  <c r="AN101"/>
  <c r="AJ101"/>
  <c r="AF101"/>
  <c r="AB101"/>
  <c r="X101"/>
  <c r="T101"/>
  <c r="P101"/>
  <c r="L101"/>
  <c r="H101"/>
  <c r="AX100"/>
  <c r="AZ100" s="1"/>
  <c r="BA100" s="1"/>
  <c r="AV100"/>
  <c r="AW100" s="1"/>
  <c r="AR100"/>
  <c r="AN100"/>
  <c r="AJ100"/>
  <c r="AF100"/>
  <c r="AB100"/>
  <c r="X100"/>
  <c r="T100"/>
  <c r="P100"/>
  <c r="L100"/>
  <c r="E100"/>
  <c r="H100" s="1"/>
  <c r="BA99"/>
  <c r="AX99"/>
  <c r="AZ99" s="1"/>
  <c r="AV99"/>
  <c r="AW99" s="1"/>
  <c r="AR99"/>
  <c r="AN99"/>
  <c r="AJ99"/>
  <c r="AF99"/>
  <c r="AB99"/>
  <c r="X99"/>
  <c r="T99"/>
  <c r="P99"/>
  <c r="L99"/>
  <c r="E99"/>
  <c r="H99" s="1"/>
  <c r="AX98"/>
  <c r="AZ98" s="1"/>
  <c r="BA98" s="1"/>
  <c r="AV98"/>
  <c r="AW98" s="1"/>
  <c r="AR98"/>
  <c r="AN98"/>
  <c r="AS98" s="1"/>
  <c r="AT98" s="1"/>
  <c r="AJ98"/>
  <c r="AF98"/>
  <c r="AB98"/>
  <c r="X98"/>
  <c r="T98"/>
  <c r="P98"/>
  <c r="L98"/>
  <c r="H98"/>
  <c r="AZ97"/>
  <c r="BA97" s="1"/>
  <c r="AX97"/>
  <c r="AR97"/>
  <c r="AN97"/>
  <c r="AJ97"/>
  <c r="AF97"/>
  <c r="AB97"/>
  <c r="X97"/>
  <c r="T97"/>
  <c r="P97"/>
  <c r="L97"/>
  <c r="E97"/>
  <c r="H97" s="1"/>
  <c r="AZ96"/>
  <c r="BA96" s="1"/>
  <c r="AX96"/>
  <c r="AR96"/>
  <c r="AN96"/>
  <c r="AJ96"/>
  <c r="AF96"/>
  <c r="AB96"/>
  <c r="X96"/>
  <c r="T96"/>
  <c r="P96"/>
  <c r="L96"/>
  <c r="H96"/>
  <c r="AX221"/>
  <c r="AZ221" s="1"/>
  <c r="BA221" s="1"/>
  <c r="AV221"/>
  <c r="AW221" s="1"/>
  <c r="AX220"/>
  <c r="AZ220" s="1"/>
  <c r="BA220" s="1"/>
  <c r="AV220"/>
  <c r="AW220" s="1"/>
  <c r="AX219"/>
  <c r="AZ219" s="1"/>
  <c r="BA219" s="1"/>
  <c r="AX218"/>
  <c r="AZ218" s="1"/>
  <c r="BA218" s="1"/>
  <c r="AX217"/>
  <c r="AZ217" s="1"/>
  <c r="BA217" s="1"/>
  <c r="AX216"/>
  <c r="AZ216" s="1"/>
  <c r="BA216" s="1"/>
  <c r="AX215"/>
  <c r="AZ215" s="1"/>
  <c r="BA215" s="1"/>
  <c r="AX214"/>
  <c r="AZ214" s="1"/>
  <c r="BA214" s="1"/>
  <c r="AX213"/>
  <c r="AZ213" s="1"/>
  <c r="BA213" s="1"/>
  <c r="AX212"/>
  <c r="AZ212" s="1"/>
  <c r="BA212" s="1"/>
  <c r="AX211"/>
  <c r="AZ211" s="1"/>
  <c r="BA211" s="1"/>
  <c r="AV211"/>
  <c r="AW211" s="1"/>
  <c r="AS211"/>
  <c r="AT211" s="1"/>
  <c r="AZ210"/>
  <c r="BA210" s="1"/>
  <c r="AX210"/>
  <c r="AS210"/>
  <c r="AT210" s="1"/>
  <c r="AV210"/>
  <c r="AW210" s="1"/>
  <c r="AX209"/>
  <c r="AZ209" s="1"/>
  <c r="BA209" s="1"/>
  <c r="AV209"/>
  <c r="AW209" s="1"/>
  <c r="AS209"/>
  <c r="AT209" s="1"/>
  <c r="AZ208"/>
  <c r="BA208" s="1"/>
  <c r="AX208"/>
  <c r="AS208"/>
  <c r="AT208" s="1"/>
  <c r="AV208"/>
  <c r="AW208" s="1"/>
  <c r="AZ207"/>
  <c r="BA207" s="1"/>
  <c r="AX207"/>
  <c r="AS207"/>
  <c r="AT207" s="1"/>
  <c r="AV207"/>
  <c r="AW207" s="1"/>
  <c r="AX206"/>
  <c r="AZ206" s="1"/>
  <c r="BA206" s="1"/>
  <c r="AV206"/>
  <c r="AW206" s="1"/>
  <c r="AS206"/>
  <c r="AT206" s="1"/>
  <c r="AZ205"/>
  <c r="BA205" s="1"/>
  <c r="AX205"/>
  <c r="AS205"/>
  <c r="AT205" s="1"/>
  <c r="AV205"/>
  <c r="AW205" s="1"/>
  <c r="AX204"/>
  <c r="AZ204" s="1"/>
  <c r="BA204" s="1"/>
  <c r="AV204"/>
  <c r="AW204" s="1"/>
  <c r="AS204"/>
  <c r="AT204" s="1"/>
  <c r="AZ203"/>
  <c r="BA203" s="1"/>
  <c r="AX203"/>
  <c r="AS203"/>
  <c r="AT203" s="1"/>
  <c r="AV203"/>
  <c r="AW203" s="1"/>
  <c r="AX202"/>
  <c r="AZ202" s="1"/>
  <c r="BA202" s="1"/>
  <c r="AV202"/>
  <c r="AW202" s="1"/>
  <c r="AS202"/>
  <c r="AT202" s="1"/>
  <c r="AZ201"/>
  <c r="BA201" s="1"/>
  <c r="AX201"/>
  <c r="AZ200"/>
  <c r="BA200" s="1"/>
  <c r="AX200"/>
  <c r="AZ199"/>
  <c r="BA199" s="1"/>
  <c r="AX199"/>
  <c r="AZ198"/>
  <c r="BA198" s="1"/>
  <c r="AX198"/>
  <c r="AZ197"/>
  <c r="BA197" s="1"/>
  <c r="AX197"/>
  <c r="AZ196"/>
  <c r="BA196" s="1"/>
  <c r="AX196"/>
  <c r="AZ195"/>
  <c r="BA195" s="1"/>
  <c r="AX195"/>
  <c r="AZ194"/>
  <c r="BA194" s="1"/>
  <c r="AX194"/>
  <c r="AZ193"/>
  <c r="BA193" s="1"/>
  <c r="AX193"/>
  <c r="AZ192"/>
  <c r="BA192" s="1"/>
  <c r="AX192"/>
  <c r="AX191"/>
  <c r="AZ191" s="1"/>
  <c r="BA191" s="1"/>
  <c r="AV191"/>
  <c r="AW191" s="1"/>
  <c r="AX190"/>
  <c r="AZ190" s="1"/>
  <c r="BA190" s="1"/>
  <c r="AV190"/>
  <c r="AW190" s="1"/>
  <c r="AX189"/>
  <c r="AZ189" s="1"/>
  <c r="BA189" s="1"/>
  <c r="AV189"/>
  <c r="AW189" s="1"/>
  <c r="AX188"/>
  <c r="AZ188" s="1"/>
  <c r="BA188" s="1"/>
  <c r="AV188"/>
  <c r="AW188" s="1"/>
  <c r="AX187"/>
  <c r="AZ187" s="1"/>
  <c r="BA187" s="1"/>
  <c r="AV187"/>
  <c r="AW187" s="1"/>
  <c r="AX186"/>
  <c r="AZ186" s="1"/>
  <c r="BA186" s="1"/>
  <c r="AV186"/>
  <c r="AW186" s="1"/>
  <c r="AX185"/>
  <c r="AZ185" s="1"/>
  <c r="BA185" s="1"/>
  <c r="AV185"/>
  <c r="AW185" s="1"/>
  <c r="AX184"/>
  <c r="AZ184" s="1"/>
  <c r="BA184" s="1"/>
  <c r="AV184"/>
  <c r="AW184" s="1"/>
  <c r="AS184"/>
  <c r="AT184" s="1"/>
  <c r="AX183"/>
  <c r="AZ183" s="1"/>
  <c r="BA183" s="1"/>
  <c r="AV183"/>
  <c r="AW183" s="1"/>
  <c r="AX182"/>
  <c r="AZ182" s="1"/>
  <c r="BA182" s="1"/>
  <c r="AX173"/>
  <c r="AZ173" s="1"/>
  <c r="BA173" s="1"/>
  <c r="AS173"/>
  <c r="AT173" s="1"/>
  <c r="AV173"/>
  <c r="AW173" s="1"/>
  <c r="AX172"/>
  <c r="AZ172" s="1"/>
  <c r="BA172" s="1"/>
  <c r="AV172"/>
  <c r="AW172" s="1"/>
  <c r="AS172"/>
  <c r="AT172" s="1"/>
  <c r="AZ171"/>
  <c r="BA171" s="1"/>
  <c r="AX171"/>
  <c r="AV171"/>
  <c r="AW171" s="1"/>
  <c r="AX170"/>
  <c r="AZ170" s="1"/>
  <c r="BA170" s="1"/>
  <c r="AV170"/>
  <c r="AW170" s="1"/>
  <c r="AX169"/>
  <c r="AZ169" s="1"/>
  <c r="BA169" s="1"/>
  <c r="AV169"/>
  <c r="AW169" s="1"/>
  <c r="AS169"/>
  <c r="AT169" s="1"/>
  <c r="AZ168"/>
  <c r="BA168" s="1"/>
  <c r="AX168"/>
  <c r="AS168"/>
  <c r="AT168" s="1"/>
  <c r="AV168"/>
  <c r="AW168" s="1"/>
  <c r="AX167"/>
  <c r="AZ167" s="1"/>
  <c r="BA167" s="1"/>
  <c r="AV167"/>
  <c r="AW167" s="1"/>
  <c r="AS167"/>
  <c r="AT167" s="1"/>
  <c r="AZ166"/>
  <c r="BA166" s="1"/>
  <c r="AX166"/>
  <c r="AS166"/>
  <c r="AT166" s="1"/>
  <c r="AV166"/>
  <c r="AW166" s="1"/>
  <c r="AX165"/>
  <c r="AZ165" s="1"/>
  <c r="BA165" s="1"/>
  <c r="AV165"/>
  <c r="AW165" s="1"/>
  <c r="AS165"/>
  <c r="AT165" s="1"/>
  <c r="AZ164"/>
  <c r="BA164" s="1"/>
  <c r="AX164"/>
  <c r="AS164"/>
  <c r="AT164" s="1"/>
  <c r="AV164"/>
  <c r="AW164" s="1"/>
  <c r="AX163"/>
  <c r="AZ163" s="1"/>
  <c r="BA163" s="1"/>
  <c r="AV163"/>
  <c r="AW163" s="1"/>
  <c r="AX162"/>
  <c r="AZ162" s="1"/>
  <c r="BA162" s="1"/>
  <c r="AX161"/>
  <c r="AZ161" s="1"/>
  <c r="BA161" s="1"/>
  <c r="AX160"/>
  <c r="AZ160" s="1"/>
  <c r="BA160" s="1"/>
  <c r="AX159"/>
  <c r="AZ159" s="1"/>
  <c r="BA159" s="1"/>
  <c r="AV159"/>
  <c r="AW159" s="1"/>
  <c r="AX158"/>
  <c r="AZ158" s="1"/>
  <c r="BA158" s="1"/>
  <c r="AV158"/>
  <c r="AW158" s="1"/>
  <c r="AX157"/>
  <c r="AZ157" s="1"/>
  <c r="BA157" s="1"/>
  <c r="AV157"/>
  <c r="AW157" s="1"/>
  <c r="AX156"/>
  <c r="AZ156" s="1"/>
  <c r="BA156" s="1"/>
  <c r="AV156"/>
  <c r="AW156" s="1"/>
  <c r="AX155"/>
  <c r="AZ155" s="1"/>
  <c r="BA155" s="1"/>
  <c r="AV155"/>
  <c r="AW155" s="1"/>
  <c r="AX154"/>
  <c r="AZ154" s="1"/>
  <c r="BA154" s="1"/>
  <c r="AV154"/>
  <c r="AW154" s="1"/>
  <c r="AX153"/>
  <c r="AZ153" s="1"/>
  <c r="BA153" s="1"/>
  <c r="AV153"/>
  <c r="AW153" s="1"/>
  <c r="AX152"/>
  <c r="AZ152" s="1"/>
  <c r="BA152" s="1"/>
  <c r="AV152"/>
  <c r="AW152" s="1"/>
  <c r="AX151"/>
  <c r="AZ151" s="1"/>
  <c r="BA151" s="1"/>
  <c r="AV151"/>
  <c r="AW151" s="1"/>
  <c r="AX150"/>
  <c r="AZ150" s="1"/>
  <c r="BA150" s="1"/>
  <c r="AV150"/>
  <c r="AW150" s="1"/>
  <c r="AX149"/>
  <c r="AZ149" s="1"/>
  <c r="BA149" s="1"/>
  <c r="AV149"/>
  <c r="AW149" s="1"/>
  <c r="AX148"/>
  <c r="AZ148" s="1"/>
  <c r="BA148" s="1"/>
  <c r="AV148"/>
  <c r="AW148" s="1"/>
  <c r="AZ147"/>
  <c r="BA147" s="1"/>
  <c r="AX147"/>
  <c r="AV147"/>
  <c r="AW147" s="1"/>
  <c r="AZ146"/>
  <c r="BA146" s="1"/>
  <c r="AX146"/>
  <c r="AV146"/>
  <c r="AW146" s="1"/>
  <c r="AX145"/>
  <c r="AZ145" s="1"/>
  <c r="BA145" s="1"/>
  <c r="AV145"/>
  <c r="AW145" s="1"/>
  <c r="AZ144"/>
  <c r="BA144" s="1"/>
  <c r="AX144"/>
  <c r="AV144"/>
  <c r="AW144" s="1"/>
  <c r="AX143"/>
  <c r="AZ143" s="1"/>
  <c r="BA143" s="1"/>
  <c r="AV143"/>
  <c r="AW143" s="1"/>
  <c r="AX142"/>
  <c r="AZ142" s="1"/>
  <c r="BA142" s="1"/>
  <c r="AV142"/>
  <c r="AW142" s="1"/>
  <c r="AX141"/>
  <c r="AZ141" s="1"/>
  <c r="BA141" s="1"/>
  <c r="AV141"/>
  <c r="AW141" s="1"/>
  <c r="AX140"/>
  <c r="AZ140" s="1"/>
  <c r="BA140" s="1"/>
  <c r="AV140"/>
  <c r="AW140" s="1"/>
  <c r="AX139"/>
  <c r="AZ139" s="1"/>
  <c r="BA139" s="1"/>
  <c r="AV139"/>
  <c r="AW139" s="1"/>
  <c r="AX138"/>
  <c r="AZ138" s="1"/>
  <c r="BA138" s="1"/>
  <c r="AV138"/>
  <c r="AW138" s="1"/>
  <c r="AX137"/>
  <c r="AZ137" s="1"/>
  <c r="BA137" s="1"/>
  <c r="AV137"/>
  <c r="AW137" s="1"/>
  <c r="AX136"/>
  <c r="AZ136" s="1"/>
  <c r="BA136" s="1"/>
  <c r="AV136"/>
  <c r="AW136" s="1"/>
  <c r="AX135"/>
  <c r="AZ135" s="1"/>
  <c r="BA135" s="1"/>
  <c r="AV135"/>
  <c r="AW135" s="1"/>
  <c r="BA134"/>
  <c r="AX134"/>
  <c r="AZ134" s="1"/>
  <c r="AV134"/>
  <c r="AW134" s="1"/>
  <c r="AX133"/>
  <c r="AZ133" s="1"/>
  <c r="BA133" s="1"/>
  <c r="AV133"/>
  <c r="AW133" s="1"/>
  <c r="BA132"/>
  <c r="AX132"/>
  <c r="AZ132" s="1"/>
  <c r="AV132"/>
  <c r="AW132" s="1"/>
  <c r="AX131"/>
  <c r="AZ131" s="1"/>
  <c r="BA131" s="1"/>
  <c r="AV131"/>
  <c r="AW131" s="1"/>
  <c r="BA130"/>
  <c r="AX130"/>
  <c r="AZ130" s="1"/>
  <c r="AV130"/>
  <c r="AW130" s="1"/>
  <c r="AX129"/>
  <c r="AZ129" s="1"/>
  <c r="BA129" s="1"/>
  <c r="AS129"/>
  <c r="AT129" s="1"/>
  <c r="AV129"/>
  <c r="AW129" s="1"/>
  <c r="AZ128"/>
  <c r="BA128" s="1"/>
  <c r="AX128"/>
  <c r="AV128"/>
  <c r="AW128" s="1"/>
  <c r="AZ127"/>
  <c r="BA127" s="1"/>
  <c r="AX127"/>
  <c r="AV127"/>
  <c r="AW127" s="1"/>
  <c r="AZ126"/>
  <c r="BA126" s="1"/>
  <c r="AX126"/>
  <c r="AV126"/>
  <c r="AW126" s="1"/>
  <c r="AZ125"/>
  <c r="BA125" s="1"/>
  <c r="AX125"/>
  <c r="AV125"/>
  <c r="AW125" s="1"/>
  <c r="AZ124"/>
  <c r="BA124" s="1"/>
  <c r="AX124"/>
  <c r="AV124"/>
  <c r="AW124" s="1"/>
  <c r="AX115"/>
  <c r="AZ115" s="1"/>
  <c r="BA115" s="1"/>
  <c r="AV115"/>
  <c r="AW115" s="1"/>
  <c r="AR115"/>
  <c r="AN115"/>
  <c r="AS115" s="1"/>
  <c r="AT115" s="1"/>
  <c r="AJ115"/>
  <c r="AF115"/>
  <c r="AB115"/>
  <c r="X115"/>
  <c r="T115"/>
  <c r="P115"/>
  <c r="L115"/>
  <c r="H115"/>
  <c r="AZ114"/>
  <c r="BA114" s="1"/>
  <c r="AX114"/>
  <c r="AR114"/>
  <c r="AS114" s="1"/>
  <c r="AT114" s="1"/>
  <c r="AN114"/>
  <c r="AJ114"/>
  <c r="AF114"/>
  <c r="AB114"/>
  <c r="AV114" s="1"/>
  <c r="AW114" s="1"/>
  <c r="X114"/>
  <c r="T114"/>
  <c r="P114"/>
  <c r="L114"/>
  <c r="H114"/>
  <c r="AX113"/>
  <c r="AZ113" s="1"/>
  <c r="BA113" s="1"/>
  <c r="AV113"/>
  <c r="AW113" s="1"/>
  <c r="AR113"/>
  <c r="AN113"/>
  <c r="AS113" s="1"/>
  <c r="AT113" s="1"/>
  <c r="AJ113"/>
  <c r="AF113"/>
  <c r="AB113"/>
  <c r="X113"/>
  <c r="T113"/>
  <c r="P113"/>
  <c r="L113"/>
  <c r="H113"/>
  <c r="AZ112"/>
  <c r="BA112" s="1"/>
  <c r="AX112"/>
  <c r="AR112"/>
  <c r="AS112" s="1"/>
  <c r="AT112" s="1"/>
  <c r="AN112"/>
  <c r="AJ112"/>
  <c r="AF112"/>
  <c r="AB112"/>
  <c r="AV112" s="1"/>
  <c r="AW112" s="1"/>
  <c r="X112"/>
  <c r="T112"/>
  <c r="P112"/>
  <c r="L112"/>
  <c r="H112"/>
  <c r="AX111"/>
  <c r="AZ111" s="1"/>
  <c r="BA111" s="1"/>
  <c r="AV111"/>
  <c r="AW111" s="1"/>
  <c r="AR111"/>
  <c r="AN111"/>
  <c r="AS111" s="1"/>
  <c r="AT111" s="1"/>
  <c r="AJ111"/>
  <c r="AF111"/>
  <c r="AB111"/>
  <c r="X111"/>
  <c r="T111"/>
  <c r="P111"/>
  <c r="L111"/>
  <c r="H111"/>
  <c r="AZ110"/>
  <c r="BA110" s="1"/>
  <c r="AX110"/>
  <c r="AR110"/>
  <c r="AS110" s="1"/>
  <c r="AT110" s="1"/>
  <c r="AN110"/>
  <c r="AJ110"/>
  <c r="AF110"/>
  <c r="AB110"/>
  <c r="AV110" s="1"/>
  <c r="AW110" s="1"/>
  <c r="X110"/>
  <c r="T110"/>
  <c r="P110"/>
  <c r="L110"/>
  <c r="H110"/>
  <c r="AX109"/>
  <c r="AZ109" s="1"/>
  <c r="BA109" s="1"/>
  <c r="AV109"/>
  <c r="AW109" s="1"/>
  <c r="AR109"/>
  <c r="AN109"/>
  <c r="AS109" s="1"/>
  <c r="AT109" s="1"/>
  <c r="AJ109"/>
  <c r="AF109"/>
  <c r="AB109"/>
  <c r="X109"/>
  <c r="T109"/>
  <c r="P109"/>
  <c r="L109"/>
  <c r="H109"/>
  <c r="AZ108"/>
  <c r="BA108" s="1"/>
  <c r="AX108"/>
  <c r="AR108"/>
  <c r="AS108" s="1"/>
  <c r="AT108" s="1"/>
  <c r="AN108"/>
  <c r="AJ108"/>
  <c r="AF108"/>
  <c r="AB108"/>
  <c r="AV108" s="1"/>
  <c r="AW108" s="1"/>
  <c r="X108"/>
  <c r="T108"/>
  <c r="P108"/>
  <c r="L108"/>
  <c r="H108"/>
  <c r="AX107"/>
  <c r="AZ107" s="1"/>
  <c r="BA107" s="1"/>
  <c r="AV107"/>
  <c r="AW107" s="1"/>
  <c r="AR107"/>
  <c r="AN107"/>
  <c r="AS107" s="1"/>
  <c r="AT107" s="1"/>
  <c r="AJ107"/>
  <c r="AF107"/>
  <c r="AB107"/>
  <c r="X107"/>
  <c r="T107"/>
  <c r="P107"/>
  <c r="L107"/>
  <c r="H107"/>
  <c r="AZ106"/>
  <c r="BA106" s="1"/>
  <c r="AX106"/>
  <c r="AR106"/>
  <c r="AS106" s="1"/>
  <c r="AT106" s="1"/>
  <c r="AN106"/>
  <c r="AJ106"/>
  <c r="AF106"/>
  <c r="AB106"/>
  <c r="AV106" s="1"/>
  <c r="AW106" s="1"/>
  <c r="X106"/>
  <c r="T106"/>
  <c r="P106"/>
  <c r="L106"/>
  <c r="H106"/>
  <c r="AX95"/>
  <c r="AZ95" s="1"/>
  <c r="BA95" s="1"/>
  <c r="AV95"/>
  <c r="AW95" s="1"/>
  <c r="AR95"/>
  <c r="AN95"/>
  <c r="AS95" s="1"/>
  <c r="AT95" s="1"/>
  <c r="AJ95"/>
  <c r="AF95"/>
  <c r="AB95"/>
  <c r="X95"/>
  <c r="T95"/>
  <c r="P95"/>
  <c r="L95"/>
  <c r="H95"/>
  <c r="AZ94"/>
  <c r="BA94" s="1"/>
  <c r="AX94"/>
  <c r="AR94"/>
  <c r="AS94" s="1"/>
  <c r="AT94" s="1"/>
  <c r="AN94"/>
  <c r="AJ94"/>
  <c r="AF94"/>
  <c r="AB94"/>
  <c r="AV94" s="1"/>
  <c r="AW94" s="1"/>
  <c r="X94"/>
  <c r="T94"/>
  <c r="P94"/>
  <c r="L94"/>
  <c r="H94"/>
  <c r="AX93"/>
  <c r="AZ93" s="1"/>
  <c r="BA93" s="1"/>
  <c r="AV93"/>
  <c r="AW93" s="1"/>
  <c r="AR93"/>
  <c r="AN93"/>
  <c r="AS93" s="1"/>
  <c r="AT93" s="1"/>
  <c r="AJ93"/>
  <c r="AF93"/>
  <c r="AB93"/>
  <c r="X93"/>
  <c r="T93"/>
  <c r="P93"/>
  <c r="L93"/>
  <c r="H93"/>
  <c r="AZ92"/>
  <c r="BA92" s="1"/>
  <c r="AX92"/>
  <c r="AR92"/>
  <c r="AS92" s="1"/>
  <c r="AT92" s="1"/>
  <c r="AN92"/>
  <c r="AJ92"/>
  <c r="AF92"/>
  <c r="AB92"/>
  <c r="AV92" s="1"/>
  <c r="AW92" s="1"/>
  <c r="X92"/>
  <c r="T92"/>
  <c r="P92"/>
  <c r="L92"/>
  <c r="H92"/>
  <c r="AX91"/>
  <c r="AZ91" s="1"/>
  <c r="BA91" s="1"/>
  <c r="AV91"/>
  <c r="AW91" s="1"/>
  <c r="AR91"/>
  <c r="AN91"/>
  <c r="AS91" s="1"/>
  <c r="AT91" s="1"/>
  <c r="AJ91"/>
  <c r="AF91"/>
  <c r="AB91"/>
  <c r="X91"/>
  <c r="T91"/>
  <c r="P91"/>
  <c r="L91"/>
  <c r="H91"/>
  <c r="AZ90"/>
  <c r="BA90" s="1"/>
  <c r="AX90"/>
  <c r="AR90"/>
  <c r="AS90" s="1"/>
  <c r="AT90" s="1"/>
  <c r="AN90"/>
  <c r="AJ90"/>
  <c r="AF90"/>
  <c r="AB90"/>
  <c r="AV90" s="1"/>
  <c r="AW90" s="1"/>
  <c r="X90"/>
  <c r="T90"/>
  <c r="P90"/>
  <c r="L90"/>
  <c r="H90"/>
  <c r="AX89"/>
  <c r="AZ89" s="1"/>
  <c r="BA89" s="1"/>
  <c r="AV89"/>
  <c r="AW89" s="1"/>
  <c r="AR89"/>
  <c r="AN89"/>
  <c r="AS89" s="1"/>
  <c r="AT89" s="1"/>
  <c r="AJ89"/>
  <c r="AF89"/>
  <c r="AB89"/>
  <c r="X89"/>
  <c r="T89"/>
  <c r="P89"/>
  <c r="L89"/>
  <c r="H89"/>
  <c r="AZ88"/>
  <c r="BA88" s="1"/>
  <c r="AX88"/>
  <c r="AR88"/>
  <c r="AN88"/>
  <c r="AJ88"/>
  <c r="AF88"/>
  <c r="AB88"/>
  <c r="X88"/>
  <c r="T88"/>
  <c r="P88"/>
  <c r="L88"/>
  <c r="H88"/>
  <c r="BA87"/>
  <c r="AX87"/>
  <c r="AZ87" s="1"/>
  <c r="AV87"/>
  <c r="AW87" s="1"/>
  <c r="AR87"/>
  <c r="AN87"/>
  <c r="AS87" s="1"/>
  <c r="AT87" s="1"/>
  <c r="AJ87"/>
  <c r="AF87"/>
  <c r="AB87"/>
  <c r="X87"/>
  <c r="T87"/>
  <c r="P87"/>
  <c r="L87"/>
  <c r="H87"/>
  <c r="AZ86"/>
  <c r="BA86" s="1"/>
  <c r="AX86"/>
  <c r="AR86"/>
  <c r="AN86"/>
  <c r="AJ86"/>
  <c r="AF86"/>
  <c r="AB86"/>
  <c r="X86"/>
  <c r="T86"/>
  <c r="P86"/>
  <c r="L86"/>
  <c r="H86"/>
  <c r="BA85"/>
  <c r="AX85"/>
  <c r="AZ85" s="1"/>
  <c r="AV85"/>
  <c r="AW85" s="1"/>
  <c r="AR85"/>
  <c r="AN85"/>
  <c r="AS85" s="1"/>
  <c r="AT85" s="1"/>
  <c r="AJ85"/>
  <c r="AF85"/>
  <c r="AB85"/>
  <c r="X85"/>
  <c r="T85"/>
  <c r="P85"/>
  <c r="L85"/>
  <c r="H85"/>
  <c r="AZ84"/>
  <c r="BA84" s="1"/>
  <c r="AX84"/>
  <c r="AR84"/>
  <c r="AN84"/>
  <c r="AJ84"/>
  <c r="AF84"/>
  <c r="AB84"/>
  <c r="X84"/>
  <c r="T84"/>
  <c r="P84"/>
  <c r="L84"/>
  <c r="H84"/>
  <c r="BA83"/>
  <c r="AX83"/>
  <c r="AZ83" s="1"/>
  <c r="AV83"/>
  <c r="AW83" s="1"/>
  <c r="AR83"/>
  <c r="AN83"/>
  <c r="AS83" s="1"/>
  <c r="AT83" s="1"/>
  <c r="AJ83"/>
  <c r="AF83"/>
  <c r="AB83"/>
  <c r="X83"/>
  <c r="T83"/>
  <c r="P83"/>
  <c r="L83"/>
  <c r="H83"/>
  <c r="AZ82"/>
  <c r="BA82" s="1"/>
  <c r="AX82"/>
  <c r="AR82"/>
  <c r="AN82"/>
  <c r="AJ82"/>
  <c r="AF82"/>
  <c r="AB82"/>
  <c r="X82"/>
  <c r="T82"/>
  <c r="P82"/>
  <c r="L82"/>
  <c r="H82"/>
  <c r="BA81"/>
  <c r="AX81"/>
  <c r="AZ81" s="1"/>
  <c r="AV81"/>
  <c r="AW81" s="1"/>
  <c r="AR81"/>
  <c r="AN81"/>
  <c r="AS81" s="1"/>
  <c r="AT81" s="1"/>
  <c r="AJ81"/>
  <c r="AF81"/>
  <c r="AB81"/>
  <c r="X81"/>
  <c r="T81"/>
  <c r="P81"/>
  <c r="L81"/>
  <c r="H81"/>
  <c r="AZ80"/>
  <c r="BA80" s="1"/>
  <c r="AX80"/>
  <c r="AR80"/>
  <c r="AN80"/>
  <c r="AJ80"/>
  <c r="AF80"/>
  <c r="AB80"/>
  <c r="X80"/>
  <c r="T80"/>
  <c r="P80"/>
  <c r="L80"/>
  <c r="H80"/>
  <c r="BA79"/>
  <c r="AX79"/>
  <c r="AZ79" s="1"/>
  <c r="AV79"/>
  <c r="AW79" s="1"/>
  <c r="AR79"/>
  <c r="AN79"/>
  <c r="AS79" s="1"/>
  <c r="AT79" s="1"/>
  <c r="AJ79"/>
  <c r="AF79"/>
  <c r="AB79"/>
  <c r="X79"/>
  <c r="T79"/>
  <c r="P79"/>
  <c r="L79"/>
  <c r="H79"/>
  <c r="AZ78"/>
  <c r="BA78" s="1"/>
  <c r="AX78"/>
  <c r="AR78"/>
  <c r="AN78"/>
  <c r="AJ78"/>
  <c r="AF78"/>
  <c r="AB78"/>
  <c r="X78"/>
  <c r="T78"/>
  <c r="P78"/>
  <c r="L78"/>
  <c r="H78"/>
  <c r="BA77"/>
  <c r="AX77"/>
  <c r="AZ77" s="1"/>
  <c r="AV77"/>
  <c r="AW77" s="1"/>
  <c r="AR77"/>
  <c r="AN77"/>
  <c r="AS77" s="1"/>
  <c r="AT77" s="1"/>
  <c r="AJ77"/>
  <c r="AF77"/>
  <c r="AB77"/>
  <c r="X77"/>
  <c r="T77"/>
  <c r="P77"/>
  <c r="L77"/>
  <c r="H77"/>
  <c r="AZ76"/>
  <c r="BA76" s="1"/>
  <c r="AX76"/>
  <c r="AR76"/>
  <c r="AN76"/>
  <c r="AJ76"/>
  <c r="AF76"/>
  <c r="AB76"/>
  <c r="X76"/>
  <c r="T76"/>
  <c r="P76"/>
  <c r="L76"/>
  <c r="H76"/>
  <c r="BA75"/>
  <c r="AX75"/>
  <c r="AZ75" s="1"/>
  <c r="AV75"/>
  <c r="AW75" s="1"/>
  <c r="AR75"/>
  <c r="AN75"/>
  <c r="AS75" s="1"/>
  <c r="AT75" s="1"/>
  <c r="AJ75"/>
  <c r="AF75"/>
  <c r="AB75"/>
  <c r="X75"/>
  <c r="T75"/>
  <c r="P75"/>
  <c r="L75"/>
  <c r="H75"/>
  <c r="AZ74"/>
  <c r="BA74" s="1"/>
  <c r="AX74"/>
  <c r="AR74"/>
  <c r="AN74"/>
  <c r="AJ74"/>
  <c r="AF74"/>
  <c r="AB74"/>
  <c r="X74"/>
  <c r="T74"/>
  <c r="P74"/>
  <c r="L74"/>
  <c r="H74"/>
  <c r="BA73"/>
  <c r="AX73"/>
  <c r="AZ73" s="1"/>
  <c r="AV73"/>
  <c r="AW73" s="1"/>
  <c r="AR73"/>
  <c r="AN73"/>
  <c r="AS73" s="1"/>
  <c r="AT73" s="1"/>
  <c r="AJ73"/>
  <c r="AF73"/>
  <c r="AB73"/>
  <c r="X73"/>
  <c r="T73"/>
  <c r="P73"/>
  <c r="L73"/>
  <c r="H73"/>
  <c r="AZ72"/>
  <c r="BA72" s="1"/>
  <c r="AX72"/>
  <c r="AR72"/>
  <c r="AN72"/>
  <c r="AJ72"/>
  <c r="AF72"/>
  <c r="AB72"/>
  <c r="X72"/>
  <c r="T72"/>
  <c r="P72"/>
  <c r="L72"/>
  <c r="H72"/>
  <c r="BA71"/>
  <c r="AX71"/>
  <c r="AZ71" s="1"/>
  <c r="AV71"/>
  <c r="AW71" s="1"/>
  <c r="AR71"/>
  <c r="AN71"/>
  <c r="AS71" s="1"/>
  <c r="AT71" s="1"/>
  <c r="AJ71"/>
  <c r="AF71"/>
  <c r="AB71"/>
  <c r="X71"/>
  <c r="T71"/>
  <c r="P71"/>
  <c r="L71"/>
  <c r="H71"/>
  <c r="AZ70"/>
  <c r="BA70" s="1"/>
  <c r="AX70"/>
  <c r="AR70"/>
  <c r="AN70"/>
  <c r="AJ70"/>
  <c r="AF70"/>
  <c r="AB70"/>
  <c r="X70"/>
  <c r="T70"/>
  <c r="P70"/>
  <c r="L70"/>
  <c r="H70"/>
  <c r="BA69"/>
  <c r="AX69"/>
  <c r="AZ69" s="1"/>
  <c r="AV69"/>
  <c r="AW69" s="1"/>
  <c r="AR69"/>
  <c r="AN69"/>
  <c r="AS69" s="1"/>
  <c r="AT69" s="1"/>
  <c r="AJ69"/>
  <c r="AF69"/>
  <c r="AB69"/>
  <c r="X69"/>
  <c r="T69"/>
  <c r="P69"/>
  <c r="L69"/>
  <c r="H69"/>
  <c r="AZ68"/>
  <c r="BA68" s="1"/>
  <c r="AX68"/>
  <c r="AR68"/>
  <c r="AN68"/>
  <c r="AJ68"/>
  <c r="AF68"/>
  <c r="AB68"/>
  <c r="X68"/>
  <c r="T68"/>
  <c r="P68"/>
  <c r="L68"/>
  <c r="H68"/>
  <c r="BA67"/>
  <c r="AX67"/>
  <c r="AZ67" s="1"/>
  <c r="AR67"/>
  <c r="AS67" s="1"/>
  <c r="AT67" s="1"/>
  <c r="AN67"/>
  <c r="AJ67"/>
  <c r="AF67"/>
  <c r="AB67"/>
  <c r="AV67" s="1"/>
  <c r="AW67" s="1"/>
  <c r="X67"/>
  <c r="T67"/>
  <c r="P67"/>
  <c r="L67"/>
  <c r="H67"/>
  <c r="AX66"/>
  <c r="AZ66" s="1"/>
  <c r="BA66" s="1"/>
  <c r="AV66"/>
  <c r="AW66" s="1"/>
  <c r="AR66"/>
  <c r="AN66"/>
  <c r="AJ66"/>
  <c r="AF66"/>
  <c r="AS66" s="1"/>
  <c r="AT66" s="1"/>
  <c r="AB66"/>
  <c r="X66"/>
  <c r="T66"/>
  <c r="P66"/>
  <c r="L66"/>
  <c r="H66"/>
  <c r="AS99" l="1"/>
  <c r="AT99" s="1"/>
  <c r="AS100"/>
  <c r="AT100" s="1"/>
  <c r="AV222"/>
  <c r="AW222" s="1"/>
  <c r="AS220"/>
  <c r="AT220" s="1"/>
  <c r="AS221"/>
  <c r="AT221" s="1"/>
  <c r="AS222"/>
  <c r="AT222" s="1"/>
  <c r="AS230"/>
  <c r="AT230" s="1"/>
  <c r="AS137"/>
  <c r="AT137" s="1"/>
  <c r="AV214"/>
  <c r="AW214" s="1"/>
  <c r="AS158"/>
  <c r="AT158" s="1"/>
  <c r="AV182"/>
  <c r="AW182" s="1"/>
  <c r="AV216"/>
  <c r="AW216" s="1"/>
  <c r="AV160"/>
  <c r="AW160" s="1"/>
  <c r="AV217"/>
  <c r="AW217" s="1"/>
  <c r="AV161"/>
  <c r="AW161" s="1"/>
  <c r="AV218"/>
  <c r="AW218" s="1"/>
  <c r="AV162"/>
  <c r="AW162" s="1"/>
  <c r="AV219"/>
  <c r="AW219" s="1"/>
  <c r="AS183"/>
  <c r="AT183" s="1"/>
  <c r="AV197"/>
  <c r="AW197" s="1"/>
  <c r="AS198"/>
  <c r="AT198" s="1"/>
  <c r="AV199"/>
  <c r="AW199" s="1"/>
  <c r="AV212"/>
  <c r="AW212" s="1"/>
  <c r="AV213"/>
  <c r="AW213" s="1"/>
  <c r="AV215"/>
  <c r="AW215" s="1"/>
  <c r="AV96"/>
  <c r="AW96" s="1"/>
  <c r="AS96"/>
  <c r="AT96" s="1"/>
  <c r="AV97"/>
  <c r="AW97" s="1"/>
  <c r="AS97"/>
  <c r="AT97" s="1"/>
  <c r="AV101"/>
  <c r="AW101" s="1"/>
  <c r="AS101"/>
  <c r="AT101" s="1"/>
  <c r="AS197"/>
  <c r="AT197" s="1"/>
  <c r="AV198"/>
  <c r="AW198" s="1"/>
  <c r="AV200"/>
  <c r="AW200" s="1"/>
  <c r="AS212"/>
  <c r="AT212" s="1"/>
  <c r="AS214"/>
  <c r="AT214" s="1"/>
  <c r="AS215"/>
  <c r="AT215" s="1"/>
  <c r="AS216"/>
  <c r="AT216" s="1"/>
  <c r="AV201"/>
  <c r="AW201" s="1"/>
  <c r="AS185"/>
  <c r="AT185" s="1"/>
  <c r="AS186"/>
  <c r="AT186" s="1"/>
  <c r="AS187"/>
  <c r="AT187" s="1"/>
  <c r="AS188"/>
  <c r="AT188" s="1"/>
  <c r="AS189"/>
  <c r="AT189" s="1"/>
  <c r="AS190"/>
  <c r="AT190" s="1"/>
  <c r="AS191"/>
  <c r="AT191" s="1"/>
  <c r="AV192"/>
  <c r="AW192" s="1"/>
  <c r="AV194"/>
  <c r="AW194" s="1"/>
  <c r="AV196"/>
  <c r="AW196" s="1"/>
  <c r="AS192"/>
  <c r="AT192" s="1"/>
  <c r="AV193"/>
  <c r="AW193" s="1"/>
  <c r="AS194"/>
  <c r="AT194" s="1"/>
  <c r="AV195"/>
  <c r="AW195" s="1"/>
  <c r="AS196"/>
  <c r="AT196" s="1"/>
  <c r="AS150"/>
  <c r="AT150" s="1"/>
  <c r="AS141"/>
  <c r="AT141" s="1"/>
  <c r="AS140"/>
  <c r="AT140" s="1"/>
  <c r="AS142"/>
  <c r="AT142" s="1"/>
  <c r="AS146"/>
  <c r="AT146" s="1"/>
  <c r="AS147"/>
  <c r="AT147" s="1"/>
  <c r="AS149"/>
  <c r="AT149" s="1"/>
  <c r="AS151"/>
  <c r="AT151" s="1"/>
  <c r="AS153"/>
  <c r="AT153" s="1"/>
  <c r="AS152"/>
  <c r="AT152" s="1"/>
  <c r="AS170"/>
  <c r="AT170" s="1"/>
  <c r="AS125"/>
  <c r="AT125" s="1"/>
  <c r="AS126"/>
  <c r="AT126" s="1"/>
  <c r="AS127"/>
  <c r="AT127" s="1"/>
  <c r="AS128"/>
  <c r="AT128" s="1"/>
  <c r="AS130"/>
  <c r="AT130" s="1"/>
  <c r="AS134"/>
  <c r="AT134" s="1"/>
  <c r="AS135"/>
  <c r="AT135" s="1"/>
  <c r="AS155"/>
  <c r="AT155" s="1"/>
  <c r="AS157"/>
  <c r="AT157" s="1"/>
  <c r="AS159"/>
  <c r="AT159" s="1"/>
  <c r="AS162"/>
  <c r="AT162" s="1"/>
  <c r="AS163"/>
  <c r="AT163" s="1"/>
  <c r="AS124"/>
  <c r="AT124" s="1"/>
  <c r="AS136"/>
  <c r="AT136" s="1"/>
  <c r="AS139"/>
  <c r="AT139" s="1"/>
  <c r="AS144"/>
  <c r="AT144" s="1"/>
  <c r="AS145"/>
  <c r="AT145" s="1"/>
  <c r="AS138"/>
  <c r="AT138" s="1"/>
  <c r="AS148"/>
  <c r="AT148" s="1"/>
  <c r="AV68"/>
  <c r="AW68" s="1"/>
  <c r="AS70"/>
  <c r="AT70" s="1"/>
  <c r="AV72"/>
  <c r="AW72" s="1"/>
  <c r="AS72"/>
  <c r="AT72" s="1"/>
  <c r="AV74"/>
  <c r="AW74" s="1"/>
  <c r="AS74"/>
  <c r="AT74" s="1"/>
  <c r="AV76"/>
  <c r="AW76" s="1"/>
  <c r="AS76"/>
  <c r="AT76" s="1"/>
  <c r="AV78"/>
  <c r="AW78" s="1"/>
  <c r="AS78"/>
  <c r="AT78" s="1"/>
  <c r="AV80"/>
  <c r="AW80" s="1"/>
  <c r="AS80"/>
  <c r="AT80" s="1"/>
  <c r="AV82"/>
  <c r="AW82" s="1"/>
  <c r="AS82"/>
  <c r="AT82" s="1"/>
  <c r="AV84"/>
  <c r="AW84" s="1"/>
  <c r="AS84"/>
  <c r="AT84" s="1"/>
  <c r="AV86"/>
  <c r="AW86" s="1"/>
  <c r="AS86"/>
  <c r="AT86" s="1"/>
  <c r="AV88"/>
  <c r="AW88" s="1"/>
  <c r="AS88"/>
  <c r="AT88" s="1"/>
  <c r="AS68"/>
  <c r="AT68" s="1"/>
  <c r="AV70"/>
  <c r="AW70" s="1"/>
  <c r="AS161" l="1"/>
  <c r="AT161" s="1"/>
  <c r="AS156"/>
  <c r="AT156" s="1"/>
  <c r="AS213"/>
  <c r="AT213" s="1"/>
  <c r="AS219"/>
  <c r="AT219" s="1"/>
  <c r="AS201"/>
  <c r="AT201" s="1"/>
  <c r="AS200"/>
  <c r="AT200" s="1"/>
  <c r="AS143"/>
  <c r="AT143" s="1"/>
  <c r="AS171"/>
  <c r="AT171" s="1"/>
  <c r="AS133"/>
  <c r="AT133" s="1"/>
  <c r="AS132"/>
  <c r="AT132" s="1"/>
  <c r="AS218" l="1"/>
  <c r="AT218" s="1"/>
  <c r="AS154"/>
  <c r="AT154" s="1"/>
  <c r="AS195"/>
  <c r="AT195" s="1"/>
  <c r="AS182"/>
  <c r="AT182" s="1"/>
  <c r="AS131"/>
  <c r="AT131" s="1"/>
  <c r="AS217" l="1"/>
  <c r="AT217" s="1"/>
  <c r="AS193"/>
  <c r="AT193" s="1"/>
  <c r="AS199"/>
  <c r="AT199" s="1"/>
  <c r="AS160"/>
  <c r="AT160" s="1"/>
  <c r="AR183" i="8" l="1"/>
  <c r="AR185"/>
  <c r="AR187"/>
  <c r="AR189"/>
  <c r="AR191"/>
  <c r="AR193"/>
  <c r="AR195"/>
  <c r="AR198"/>
  <c r="AR202"/>
  <c r="AR204"/>
  <c r="AR230"/>
  <c r="AR229"/>
  <c r="AR227"/>
  <c r="AR226"/>
  <c r="AR225"/>
  <c r="AR224"/>
  <c r="AR223"/>
  <c r="AR222"/>
  <c r="AR199"/>
  <c r="AQ173"/>
  <c r="AM173"/>
  <c r="AI173"/>
  <c r="AE173"/>
  <c r="AA173"/>
  <c r="W173"/>
  <c r="S173"/>
  <c r="O173"/>
  <c r="K173"/>
  <c r="G173"/>
  <c r="AV172"/>
  <c r="AU172"/>
  <c r="AV171"/>
  <c r="AU171"/>
  <c r="AQ170"/>
  <c r="AM170"/>
  <c r="AI170"/>
  <c r="AE170"/>
  <c r="AA170"/>
  <c r="W170"/>
  <c r="S170"/>
  <c r="O170"/>
  <c r="K170"/>
  <c r="G170"/>
  <c r="AV169"/>
  <c r="AU169"/>
  <c r="AV168"/>
  <c r="AU168"/>
  <c r="AV167"/>
  <c r="AU167"/>
  <c r="AV166"/>
  <c r="AU166"/>
  <c r="AV165"/>
  <c r="AU165"/>
  <c r="AV164"/>
  <c r="AU164"/>
  <c r="AQ163"/>
  <c r="AM163"/>
  <c r="AI163"/>
  <c r="AE163"/>
  <c r="AA163"/>
  <c r="W163"/>
  <c r="S163"/>
  <c r="O163"/>
  <c r="K163"/>
  <c r="G163"/>
  <c r="AQ162"/>
  <c r="AM162"/>
  <c r="AI162"/>
  <c r="AE162"/>
  <c r="AA162"/>
  <c r="W162"/>
  <c r="S162"/>
  <c r="O162"/>
  <c r="K162"/>
  <c r="G162"/>
  <c r="AQ161"/>
  <c r="AM161"/>
  <c r="AI161"/>
  <c r="AE161"/>
  <c r="AA161"/>
  <c r="W161"/>
  <c r="S161"/>
  <c r="O161"/>
  <c r="K161"/>
  <c r="G161"/>
  <c r="AQ160"/>
  <c r="AM160"/>
  <c r="AI160"/>
  <c r="AE160"/>
  <c r="AA160"/>
  <c r="W160"/>
  <c r="S160"/>
  <c r="O160"/>
  <c r="K160"/>
  <c r="G160"/>
  <c r="AQ159"/>
  <c r="AM159"/>
  <c r="AI159"/>
  <c r="AE159"/>
  <c r="AA159"/>
  <c r="W159"/>
  <c r="S159"/>
  <c r="O159"/>
  <c r="K159"/>
  <c r="G159"/>
  <c r="AQ158"/>
  <c r="AM158"/>
  <c r="AI158"/>
  <c r="AE158"/>
  <c r="AA158"/>
  <c r="W158"/>
  <c r="S158"/>
  <c r="O158"/>
  <c r="K158"/>
  <c r="G158"/>
  <c r="AQ157"/>
  <c r="AM157"/>
  <c r="AI157"/>
  <c r="AE157"/>
  <c r="AA157"/>
  <c r="W157"/>
  <c r="S157"/>
  <c r="O157"/>
  <c r="K157"/>
  <c r="G157"/>
  <c r="AQ156"/>
  <c r="AM156"/>
  <c r="AI156"/>
  <c r="AE156"/>
  <c r="AA156"/>
  <c r="W156"/>
  <c r="S156"/>
  <c r="O156"/>
  <c r="K156"/>
  <c r="G156"/>
  <c r="AQ155"/>
  <c r="AM155"/>
  <c r="AI155"/>
  <c r="AE155"/>
  <c r="AA155"/>
  <c r="W155"/>
  <c r="S155"/>
  <c r="O155"/>
  <c r="K155"/>
  <c r="G155"/>
  <c r="AQ154"/>
  <c r="AM154"/>
  <c r="AI154"/>
  <c r="AE154"/>
  <c r="AA154"/>
  <c r="W154"/>
  <c r="S154"/>
  <c r="O154"/>
  <c r="K154"/>
  <c r="G154"/>
  <c r="AQ153"/>
  <c r="AM153"/>
  <c r="AI153"/>
  <c r="AE153"/>
  <c r="AA153"/>
  <c r="W153"/>
  <c r="S153"/>
  <c r="O153"/>
  <c r="K153"/>
  <c r="G153"/>
  <c r="AQ152"/>
  <c r="AM152"/>
  <c r="AI152"/>
  <c r="AE152"/>
  <c r="AA152"/>
  <c r="W152"/>
  <c r="S152"/>
  <c r="O152"/>
  <c r="K152"/>
  <c r="G152"/>
  <c r="AQ151"/>
  <c r="AM151"/>
  <c r="AI151"/>
  <c r="AE151"/>
  <c r="AA151"/>
  <c r="W151"/>
  <c r="S151"/>
  <c r="O151"/>
  <c r="K151"/>
  <c r="G151"/>
  <c r="AQ150"/>
  <c r="AM150"/>
  <c r="AI150"/>
  <c r="AE150"/>
  <c r="AA150"/>
  <c r="W150"/>
  <c r="S150"/>
  <c r="O150"/>
  <c r="K150"/>
  <c r="G150"/>
  <c r="AQ149"/>
  <c r="AM149"/>
  <c r="AI149"/>
  <c r="AE149"/>
  <c r="AA149"/>
  <c r="W149"/>
  <c r="S149"/>
  <c r="O149"/>
  <c r="K149"/>
  <c r="G149"/>
  <c r="AQ148"/>
  <c r="AM148"/>
  <c r="AI148"/>
  <c r="AE148"/>
  <c r="AA148"/>
  <c r="W148"/>
  <c r="S148"/>
  <c r="O148"/>
  <c r="K148"/>
  <c r="G148"/>
  <c r="AQ147"/>
  <c r="AM147"/>
  <c r="AI147"/>
  <c r="AE147"/>
  <c r="AA147"/>
  <c r="W147"/>
  <c r="S147"/>
  <c r="O147"/>
  <c r="K147"/>
  <c r="G147"/>
  <c r="AQ146"/>
  <c r="AM146"/>
  <c r="AI146"/>
  <c r="AE146"/>
  <c r="AA146"/>
  <c r="W146"/>
  <c r="S146"/>
  <c r="O146"/>
  <c r="K146"/>
  <c r="G146"/>
  <c r="AQ145"/>
  <c r="AM145"/>
  <c r="AI145"/>
  <c r="AE145"/>
  <c r="AA145"/>
  <c r="W145"/>
  <c r="S145"/>
  <c r="O145"/>
  <c r="K145"/>
  <c r="G145"/>
  <c r="AQ144"/>
  <c r="AM144"/>
  <c r="AI144"/>
  <c r="AE144"/>
  <c r="AA144"/>
  <c r="W144"/>
  <c r="S144"/>
  <c r="O144"/>
  <c r="K144"/>
  <c r="G144"/>
  <c r="AQ143"/>
  <c r="AM143"/>
  <c r="AI143"/>
  <c r="AE143"/>
  <c r="AA143"/>
  <c r="W143"/>
  <c r="S143"/>
  <c r="O143"/>
  <c r="K143"/>
  <c r="G143"/>
  <c r="AQ142"/>
  <c r="AM142"/>
  <c r="AI142"/>
  <c r="AE142"/>
  <c r="AA142"/>
  <c r="W142"/>
  <c r="S142"/>
  <c r="O142"/>
  <c r="K142"/>
  <c r="G142"/>
  <c r="AQ141"/>
  <c r="AM141"/>
  <c r="AI141"/>
  <c r="AE141"/>
  <c r="AA141"/>
  <c r="W141"/>
  <c r="S141"/>
  <c r="O141"/>
  <c r="K141"/>
  <c r="G141"/>
  <c r="AQ140"/>
  <c r="AM140"/>
  <c r="AI140"/>
  <c r="AE140"/>
  <c r="AA140"/>
  <c r="W140"/>
  <c r="S140"/>
  <c r="O140"/>
  <c r="K140"/>
  <c r="G140"/>
  <c r="AQ139"/>
  <c r="AM139"/>
  <c r="AI139"/>
  <c r="AE139"/>
  <c r="AA139"/>
  <c r="W139"/>
  <c r="S139"/>
  <c r="O139"/>
  <c r="K139"/>
  <c r="G139"/>
  <c r="AQ138"/>
  <c r="AM138"/>
  <c r="AI138"/>
  <c r="AE138"/>
  <c r="AA138"/>
  <c r="W138"/>
  <c r="S138"/>
  <c r="O138"/>
  <c r="K138"/>
  <c r="G138"/>
  <c r="AQ137"/>
  <c r="AM137"/>
  <c r="AI137"/>
  <c r="AE137"/>
  <c r="AA137"/>
  <c r="W137"/>
  <c r="S137"/>
  <c r="O137"/>
  <c r="K137"/>
  <c r="G137"/>
  <c r="AQ136"/>
  <c r="AM136"/>
  <c r="AI136"/>
  <c r="AE136"/>
  <c r="AA136"/>
  <c r="W136"/>
  <c r="S136"/>
  <c r="O136"/>
  <c r="K136"/>
  <c r="G136"/>
  <c r="AQ135"/>
  <c r="AM135"/>
  <c r="AI135"/>
  <c r="AE135"/>
  <c r="AA135"/>
  <c r="W135"/>
  <c r="S135"/>
  <c r="O135"/>
  <c r="K135"/>
  <c r="G135"/>
  <c r="AQ134"/>
  <c r="AM134"/>
  <c r="AI134"/>
  <c r="AE134"/>
  <c r="AA134"/>
  <c r="W134"/>
  <c r="S134"/>
  <c r="O134"/>
  <c r="K134"/>
  <c r="G134"/>
  <c r="AQ133"/>
  <c r="AM133"/>
  <c r="AI133"/>
  <c r="AE133"/>
  <c r="AA133"/>
  <c r="W133"/>
  <c r="S133"/>
  <c r="O133"/>
  <c r="K133"/>
  <c r="G133"/>
  <c r="AQ132"/>
  <c r="AM132"/>
  <c r="AI132"/>
  <c r="AE132"/>
  <c r="AA132"/>
  <c r="W132"/>
  <c r="S132"/>
  <c r="O132"/>
  <c r="K132"/>
  <c r="G132"/>
  <c r="AQ131"/>
  <c r="AM131"/>
  <c r="AI131"/>
  <c r="AE131"/>
  <c r="AA131"/>
  <c r="W131"/>
  <c r="S131"/>
  <c r="O131"/>
  <c r="K131"/>
  <c r="G131"/>
  <c r="AQ130"/>
  <c r="AM130"/>
  <c r="AI130"/>
  <c r="AE130"/>
  <c r="AA130"/>
  <c r="W130"/>
  <c r="S130"/>
  <c r="O130"/>
  <c r="K130"/>
  <c r="G130"/>
  <c r="AQ129"/>
  <c r="AM129"/>
  <c r="AI129"/>
  <c r="AE129"/>
  <c r="AA129"/>
  <c r="W129"/>
  <c r="S129"/>
  <c r="O129"/>
  <c r="K129"/>
  <c r="G129"/>
  <c r="AQ128"/>
  <c r="AM128"/>
  <c r="AI128"/>
  <c r="AE128"/>
  <c r="AA128"/>
  <c r="W128"/>
  <c r="S128"/>
  <c r="O128"/>
  <c r="K128"/>
  <c r="G128"/>
  <c r="AQ127"/>
  <c r="AM127"/>
  <c r="AI127"/>
  <c r="AE127"/>
  <c r="AA127"/>
  <c r="W127"/>
  <c r="S127"/>
  <c r="O127"/>
  <c r="K127"/>
  <c r="G127"/>
  <c r="AQ126"/>
  <c r="AM126"/>
  <c r="AI126"/>
  <c r="AE126"/>
  <c r="AA126"/>
  <c r="W126"/>
  <c r="S126"/>
  <c r="O126"/>
  <c r="K126"/>
  <c r="G126"/>
  <c r="AQ125"/>
  <c r="AM125"/>
  <c r="AI125"/>
  <c r="AE125"/>
  <c r="AA125"/>
  <c r="W125"/>
  <c r="S125"/>
  <c r="O125"/>
  <c r="K125"/>
  <c r="G125"/>
  <c r="AQ124"/>
  <c r="AM124"/>
  <c r="AI124"/>
  <c r="AE124"/>
  <c r="AA124"/>
  <c r="W124"/>
  <c r="S124"/>
  <c r="O124"/>
  <c r="K124"/>
  <c r="G124"/>
  <c r="AQ115"/>
  <c r="AM115"/>
  <c r="AI115"/>
  <c r="AE115"/>
  <c r="AA115"/>
  <c r="W115"/>
  <c r="S115"/>
  <c r="O115"/>
  <c r="K115"/>
  <c r="G115"/>
  <c r="AQ114"/>
  <c r="AM114"/>
  <c r="AI114"/>
  <c r="AE114"/>
  <c r="AA114"/>
  <c r="W114"/>
  <c r="S114"/>
  <c r="O114"/>
  <c r="K114"/>
  <c r="G114"/>
  <c r="AQ113"/>
  <c r="AM113"/>
  <c r="AI113"/>
  <c r="AE113"/>
  <c r="AA113"/>
  <c r="W113"/>
  <c r="S113"/>
  <c r="O113"/>
  <c r="K113"/>
  <c r="G113"/>
  <c r="AQ112"/>
  <c r="AM112"/>
  <c r="AI112"/>
  <c r="AE112"/>
  <c r="AA112"/>
  <c r="W112"/>
  <c r="S112"/>
  <c r="O112"/>
  <c r="K112"/>
  <c r="G112"/>
  <c r="AQ111"/>
  <c r="AM111"/>
  <c r="AI111"/>
  <c r="AE111"/>
  <c r="AA111"/>
  <c r="W111"/>
  <c r="S111"/>
  <c r="O111"/>
  <c r="K111"/>
  <c r="G111"/>
  <c r="AQ110"/>
  <c r="AM110"/>
  <c r="AI110"/>
  <c r="AE110"/>
  <c r="AA110"/>
  <c r="W110"/>
  <c r="S110"/>
  <c r="O110"/>
  <c r="K110"/>
  <c r="G110"/>
  <c r="AQ109"/>
  <c r="AM109"/>
  <c r="AI109"/>
  <c r="AE109"/>
  <c r="AA109"/>
  <c r="W109"/>
  <c r="S109"/>
  <c r="O109"/>
  <c r="K109"/>
  <c r="G109"/>
  <c r="AQ108"/>
  <c r="AM108"/>
  <c r="AI108"/>
  <c r="AE108"/>
  <c r="AA108"/>
  <c r="W108"/>
  <c r="S108"/>
  <c r="O108"/>
  <c r="K108"/>
  <c r="G108"/>
  <c r="AQ107"/>
  <c r="AM107"/>
  <c r="AI107"/>
  <c r="AE107"/>
  <c r="AA107"/>
  <c r="W107"/>
  <c r="S107"/>
  <c r="O107"/>
  <c r="K107"/>
  <c r="G107"/>
  <c r="AQ106"/>
  <c r="AM106"/>
  <c r="AI106"/>
  <c r="AE106"/>
  <c r="AA106"/>
  <c r="W106"/>
  <c r="S106"/>
  <c r="O106"/>
  <c r="K106"/>
  <c r="G106"/>
  <c r="AQ95"/>
  <c r="AM95"/>
  <c r="AI95"/>
  <c r="AE95"/>
  <c r="AA95"/>
  <c r="W95"/>
  <c r="S95"/>
  <c r="O95"/>
  <c r="K95"/>
  <c r="G95"/>
  <c r="AQ94"/>
  <c r="AM94"/>
  <c r="AI94"/>
  <c r="AE94"/>
  <c r="AA94"/>
  <c r="W94"/>
  <c r="S94"/>
  <c r="O94"/>
  <c r="K94"/>
  <c r="G94"/>
  <c r="AQ93"/>
  <c r="AM93"/>
  <c r="AI93"/>
  <c r="AE93"/>
  <c r="AA93"/>
  <c r="W93"/>
  <c r="S93"/>
  <c r="O93"/>
  <c r="K93"/>
  <c r="G93"/>
  <c r="AQ92"/>
  <c r="AM92"/>
  <c r="AI92"/>
  <c r="AE92"/>
  <c r="AA92"/>
  <c r="W92"/>
  <c r="S92"/>
  <c r="O92"/>
  <c r="K92"/>
  <c r="G92"/>
  <c r="AQ91"/>
  <c r="AM91"/>
  <c r="AI91"/>
  <c r="AE91"/>
  <c r="AA91"/>
  <c r="W91"/>
  <c r="S91"/>
  <c r="O91"/>
  <c r="K91"/>
  <c r="G91"/>
  <c r="AQ90"/>
  <c r="AM90"/>
  <c r="AI90"/>
  <c r="AE90"/>
  <c r="AA90"/>
  <c r="W90"/>
  <c r="S90"/>
  <c r="O90"/>
  <c r="K90"/>
  <c r="G90"/>
  <c r="AQ89"/>
  <c r="AM89"/>
  <c r="AI89"/>
  <c r="AE89"/>
  <c r="AA89"/>
  <c r="W89"/>
  <c r="S89"/>
  <c r="O89"/>
  <c r="K89"/>
  <c r="G89"/>
  <c r="AQ88"/>
  <c r="AM88"/>
  <c r="AI88"/>
  <c r="AE88"/>
  <c r="AA88"/>
  <c r="W88"/>
  <c r="S88"/>
  <c r="O88"/>
  <c r="K88"/>
  <c r="G88"/>
  <c r="AQ87"/>
  <c r="AM87"/>
  <c r="AI87"/>
  <c r="AE87"/>
  <c r="AA87"/>
  <c r="W87"/>
  <c r="S87"/>
  <c r="O87"/>
  <c r="K87"/>
  <c r="G87"/>
  <c r="AQ86"/>
  <c r="AM86"/>
  <c r="AI86"/>
  <c r="AE86"/>
  <c r="AA86"/>
  <c r="W86"/>
  <c r="S86"/>
  <c r="O86"/>
  <c r="K86"/>
  <c r="G86"/>
  <c r="AQ85"/>
  <c r="AM85"/>
  <c r="AI85"/>
  <c r="AE85"/>
  <c r="AA85"/>
  <c r="W85"/>
  <c r="S85"/>
  <c r="O85"/>
  <c r="K85"/>
  <c r="G85"/>
  <c r="AQ84"/>
  <c r="AM84"/>
  <c r="AI84"/>
  <c r="AE84"/>
  <c r="AA84"/>
  <c r="W84"/>
  <c r="S84"/>
  <c r="O84"/>
  <c r="K84"/>
  <c r="G84"/>
  <c r="AQ83"/>
  <c r="AM83"/>
  <c r="AI83"/>
  <c r="AE83"/>
  <c r="AA83"/>
  <c r="W83"/>
  <c r="S83"/>
  <c r="O83"/>
  <c r="K83"/>
  <c r="G83"/>
  <c r="AQ82"/>
  <c r="AM82"/>
  <c r="AI82"/>
  <c r="AE82"/>
  <c r="AA82"/>
  <c r="W82"/>
  <c r="S82"/>
  <c r="O82"/>
  <c r="K82"/>
  <c r="G82"/>
  <c r="AQ81"/>
  <c r="AM81"/>
  <c r="AI81"/>
  <c r="AE81"/>
  <c r="AA81"/>
  <c r="W81"/>
  <c r="S81"/>
  <c r="O81"/>
  <c r="K81"/>
  <c r="G81"/>
  <c r="AQ80"/>
  <c r="AM80"/>
  <c r="AI80"/>
  <c r="AE80"/>
  <c r="AA80"/>
  <c r="W80"/>
  <c r="S80"/>
  <c r="O80"/>
  <c r="K80"/>
  <c r="G80"/>
  <c r="AQ79"/>
  <c r="AM79"/>
  <c r="AI79"/>
  <c r="AE79"/>
  <c r="AA79"/>
  <c r="W79"/>
  <c r="S79"/>
  <c r="O79"/>
  <c r="K79"/>
  <c r="G79"/>
  <c r="AQ78"/>
  <c r="AM78"/>
  <c r="AI78"/>
  <c r="AE78"/>
  <c r="AA78"/>
  <c r="W78"/>
  <c r="S78"/>
  <c r="O78"/>
  <c r="K78"/>
  <c r="G78"/>
  <c r="AQ77"/>
  <c r="AM77"/>
  <c r="AI77"/>
  <c r="AE77"/>
  <c r="AA77"/>
  <c r="W77"/>
  <c r="S77"/>
  <c r="O77"/>
  <c r="K77"/>
  <c r="G77"/>
  <c r="AQ76"/>
  <c r="AM76"/>
  <c r="AI76"/>
  <c r="AE76"/>
  <c r="AA76"/>
  <c r="W76"/>
  <c r="S76"/>
  <c r="O76"/>
  <c r="K76"/>
  <c r="G76"/>
  <c r="AQ75"/>
  <c r="AM75"/>
  <c r="AI75"/>
  <c r="AE75"/>
  <c r="AA75"/>
  <c r="W75"/>
  <c r="S75"/>
  <c r="O75"/>
  <c r="K75"/>
  <c r="G75"/>
  <c r="AQ74"/>
  <c r="AM74"/>
  <c r="AI74"/>
  <c r="AE74"/>
  <c r="AA74"/>
  <c r="W74"/>
  <c r="S74"/>
  <c r="O74"/>
  <c r="K74"/>
  <c r="G74"/>
  <c r="AQ73"/>
  <c r="AM73"/>
  <c r="AI73"/>
  <c r="AE73"/>
  <c r="AA73"/>
  <c r="W73"/>
  <c r="S73"/>
  <c r="O73"/>
  <c r="K73"/>
  <c r="G73"/>
  <c r="AQ72"/>
  <c r="AM72"/>
  <c r="AI72"/>
  <c r="AE72"/>
  <c r="AA72"/>
  <c r="W72"/>
  <c r="S72"/>
  <c r="O72"/>
  <c r="K72"/>
  <c r="G72"/>
  <c r="AQ71"/>
  <c r="AM71"/>
  <c r="AI71"/>
  <c r="AE71"/>
  <c r="AA71"/>
  <c r="W71"/>
  <c r="S71"/>
  <c r="O71"/>
  <c r="K71"/>
  <c r="G71"/>
  <c r="AQ70"/>
  <c r="AM70"/>
  <c r="AI70"/>
  <c r="AE70"/>
  <c r="AA70"/>
  <c r="W70"/>
  <c r="S70"/>
  <c r="O70"/>
  <c r="K70"/>
  <c r="G70"/>
  <c r="AQ69"/>
  <c r="AM69"/>
  <c r="AI69"/>
  <c r="AE69"/>
  <c r="AA69"/>
  <c r="W69"/>
  <c r="S69"/>
  <c r="O69"/>
  <c r="K69"/>
  <c r="G69"/>
  <c r="AQ68"/>
  <c r="AM68"/>
  <c r="AI68"/>
  <c r="AE68"/>
  <c r="AA68"/>
  <c r="W68"/>
  <c r="S68"/>
  <c r="O68"/>
  <c r="K68"/>
  <c r="G68"/>
  <c r="AQ67"/>
  <c r="AM67"/>
  <c r="AI67"/>
  <c r="AE67"/>
  <c r="AA67"/>
  <c r="W67"/>
  <c r="S67"/>
  <c r="O67"/>
  <c r="K67"/>
  <c r="G67"/>
  <c r="AQ66"/>
  <c r="AM66"/>
  <c r="AI66"/>
  <c r="AE66"/>
  <c r="AA66"/>
  <c r="W66"/>
  <c r="S66"/>
  <c r="O66"/>
  <c r="K66"/>
  <c r="G66"/>
  <c r="AQ105"/>
  <c r="AM105"/>
  <c r="AI105"/>
  <c r="AE105"/>
  <c r="AA105"/>
  <c r="W105"/>
  <c r="S105"/>
  <c r="O105"/>
  <c r="K105"/>
  <c r="G105"/>
  <c r="AQ104"/>
  <c r="AM104"/>
  <c r="AI104"/>
  <c r="AE104"/>
  <c r="AA104"/>
  <c r="W104"/>
  <c r="S104"/>
  <c r="O104"/>
  <c r="K104"/>
  <c r="G104"/>
  <c r="AQ103"/>
  <c r="AM103"/>
  <c r="AI103"/>
  <c r="AE103"/>
  <c r="AA103"/>
  <c r="W103"/>
  <c r="S103"/>
  <c r="O103"/>
  <c r="K103"/>
  <c r="G103"/>
  <c r="AQ102"/>
  <c r="AM102"/>
  <c r="AI102"/>
  <c r="AE102"/>
  <c r="AA102"/>
  <c r="W102"/>
  <c r="S102"/>
  <c r="O102"/>
  <c r="K102"/>
  <c r="G102"/>
  <c r="AQ101"/>
  <c r="AM101"/>
  <c r="AI101"/>
  <c r="AE101"/>
  <c r="AA101"/>
  <c r="W101"/>
  <c r="S101"/>
  <c r="O101"/>
  <c r="K101"/>
  <c r="G101"/>
  <c r="AQ100"/>
  <c r="AM100"/>
  <c r="AI100"/>
  <c r="AE100"/>
  <c r="AA100"/>
  <c r="W100"/>
  <c r="S100"/>
  <c r="O100"/>
  <c r="K100"/>
  <c r="G100"/>
  <c r="AQ99"/>
  <c r="AM99"/>
  <c r="AI99"/>
  <c r="AE99"/>
  <c r="AA99"/>
  <c r="W99"/>
  <c r="S99"/>
  <c r="O99"/>
  <c r="K99"/>
  <c r="G99"/>
  <c r="AQ98"/>
  <c r="AM98"/>
  <c r="AI98"/>
  <c r="AE98"/>
  <c r="AA98"/>
  <c r="W98"/>
  <c r="S98"/>
  <c r="O98"/>
  <c r="K98"/>
  <c r="G98"/>
  <c r="AQ97"/>
  <c r="AM97"/>
  <c r="AI97"/>
  <c r="AE97"/>
  <c r="AA97"/>
  <c r="W97"/>
  <c r="S97"/>
  <c r="O97"/>
  <c r="K97"/>
  <c r="G97"/>
  <c r="AQ96"/>
  <c r="AM96"/>
  <c r="AI96"/>
  <c r="AE96"/>
  <c r="AA96"/>
  <c r="W96"/>
  <c r="S96"/>
  <c r="O96"/>
  <c r="K96"/>
  <c r="G96"/>
  <c r="AR96" l="1"/>
  <c r="AR98"/>
  <c r="AR100"/>
  <c r="AR103"/>
  <c r="AR105"/>
  <c r="AR67"/>
  <c r="AR69"/>
  <c r="AU69" s="1"/>
  <c r="AR71"/>
  <c r="AR74"/>
  <c r="AR77"/>
  <c r="AR81"/>
  <c r="AU81" s="1"/>
  <c r="AR83"/>
  <c r="AR85"/>
  <c r="AS85" s="1"/>
  <c r="AV85" s="1"/>
  <c r="AR97"/>
  <c r="AR104"/>
  <c r="AR72"/>
  <c r="AR76"/>
  <c r="AS76" s="1"/>
  <c r="AV76" s="1"/>
  <c r="AR79"/>
  <c r="AR82"/>
  <c r="AS82" s="1"/>
  <c r="AV82" s="1"/>
  <c r="AR84"/>
  <c r="AR86"/>
  <c r="AS86" s="1"/>
  <c r="AV86" s="1"/>
  <c r="AR87"/>
  <c r="AR88"/>
  <c r="AS88" s="1"/>
  <c r="AV88" s="1"/>
  <c r="AR89"/>
  <c r="AR90"/>
  <c r="AS90" s="1"/>
  <c r="AV90" s="1"/>
  <c r="AR91"/>
  <c r="AR92"/>
  <c r="AS92" s="1"/>
  <c r="AV92" s="1"/>
  <c r="AR93"/>
  <c r="AR94"/>
  <c r="AS94" s="1"/>
  <c r="AV94" s="1"/>
  <c r="AR95"/>
  <c r="AR106"/>
  <c r="AS106" s="1"/>
  <c r="AV106" s="1"/>
  <c r="AR107"/>
  <c r="AR108"/>
  <c r="AS108" s="1"/>
  <c r="AV108" s="1"/>
  <c r="AR109"/>
  <c r="AR110"/>
  <c r="AS110" s="1"/>
  <c r="AV110" s="1"/>
  <c r="AR111"/>
  <c r="AR112"/>
  <c r="AS112" s="1"/>
  <c r="AV112" s="1"/>
  <c r="AR113"/>
  <c r="AR114"/>
  <c r="AS114" s="1"/>
  <c r="AV114" s="1"/>
  <c r="AR115"/>
  <c r="AR127"/>
  <c r="AU127" s="1"/>
  <c r="AR128"/>
  <c r="AR129"/>
  <c r="AU129" s="1"/>
  <c r="AR130"/>
  <c r="AR131"/>
  <c r="AU131" s="1"/>
  <c r="AR132"/>
  <c r="AR133"/>
  <c r="AU133" s="1"/>
  <c r="AR134"/>
  <c r="AR135"/>
  <c r="AS135" s="1"/>
  <c r="AV135" s="1"/>
  <c r="AR136"/>
  <c r="AR137"/>
  <c r="AU137" s="1"/>
  <c r="AR138"/>
  <c r="AR139"/>
  <c r="AS139" s="1"/>
  <c r="AV139" s="1"/>
  <c r="AR140"/>
  <c r="AR141"/>
  <c r="AU141" s="1"/>
  <c r="AR142"/>
  <c r="AR143"/>
  <c r="AS143" s="1"/>
  <c r="AV143" s="1"/>
  <c r="AR144"/>
  <c r="AR145"/>
  <c r="AU145" s="1"/>
  <c r="AR146"/>
  <c r="AR147"/>
  <c r="AS147" s="1"/>
  <c r="AV147" s="1"/>
  <c r="AR148"/>
  <c r="AR149"/>
  <c r="AS149" s="1"/>
  <c r="AV149" s="1"/>
  <c r="AR150"/>
  <c r="AR151"/>
  <c r="AS151" s="1"/>
  <c r="AV151" s="1"/>
  <c r="AR152"/>
  <c r="AR153"/>
  <c r="AS153" s="1"/>
  <c r="AV153" s="1"/>
  <c r="AR154"/>
  <c r="AR155"/>
  <c r="AU155" s="1"/>
  <c r="AR156"/>
  <c r="AR157"/>
  <c r="AU157" s="1"/>
  <c r="AR158"/>
  <c r="AR159"/>
  <c r="AU159" s="1"/>
  <c r="AR160"/>
  <c r="AR161"/>
  <c r="AU161" s="1"/>
  <c r="AR162"/>
  <c r="AR163"/>
  <c r="AU163" s="1"/>
  <c r="AR170"/>
  <c r="AR173"/>
  <c r="AU173" s="1"/>
  <c r="AR99"/>
  <c r="AR101"/>
  <c r="AU101" s="1"/>
  <c r="AR102"/>
  <c r="AR66"/>
  <c r="AU66" s="1"/>
  <c r="AR68"/>
  <c r="AR70"/>
  <c r="AS70" s="1"/>
  <c r="AV70" s="1"/>
  <c r="AR73"/>
  <c r="AR75"/>
  <c r="AU75" s="1"/>
  <c r="AR78"/>
  <c r="AR80"/>
  <c r="AU80" s="1"/>
  <c r="AR228"/>
  <c r="AU229"/>
  <c r="AS229"/>
  <c r="AV229" s="1"/>
  <c r="AU230"/>
  <c r="AS230"/>
  <c r="AV230" s="1"/>
  <c r="AR231"/>
  <c r="AS222"/>
  <c r="AV222" s="1"/>
  <c r="AU222"/>
  <c r="AS223"/>
  <c r="AV223" s="1"/>
  <c r="AU223"/>
  <c r="AS224"/>
  <c r="AV224" s="1"/>
  <c r="AU224"/>
  <c r="AS225"/>
  <c r="AV225" s="1"/>
  <c r="AU225"/>
  <c r="AS226"/>
  <c r="AV226" s="1"/>
  <c r="AU226"/>
  <c r="AS227"/>
  <c r="AV227" s="1"/>
  <c r="AU227"/>
  <c r="AR212"/>
  <c r="AR215"/>
  <c r="AR216"/>
  <c r="AR219"/>
  <c r="AR220"/>
  <c r="AR213"/>
  <c r="AR214"/>
  <c r="AR217"/>
  <c r="AR218"/>
  <c r="AR221"/>
  <c r="AS185"/>
  <c r="AV185" s="1"/>
  <c r="AU185"/>
  <c r="AS189"/>
  <c r="AV189" s="1"/>
  <c r="AU189"/>
  <c r="AS193"/>
  <c r="AV193" s="1"/>
  <c r="AU193"/>
  <c r="AS183"/>
  <c r="AV183" s="1"/>
  <c r="AU183"/>
  <c r="AS187"/>
  <c r="AV187" s="1"/>
  <c r="AU187"/>
  <c r="AS191"/>
  <c r="AV191" s="1"/>
  <c r="AU191"/>
  <c r="AS195"/>
  <c r="AV195" s="1"/>
  <c r="AU195"/>
  <c r="AR182"/>
  <c r="AR186"/>
  <c r="AR190"/>
  <c r="AR194"/>
  <c r="AS198"/>
  <c r="AV198" s="1"/>
  <c r="AU198"/>
  <c r="AU199"/>
  <c r="AS199"/>
  <c r="AV199" s="1"/>
  <c r="AR200"/>
  <c r="AS202"/>
  <c r="AV202" s="1"/>
  <c r="AU202"/>
  <c r="AS204"/>
  <c r="AV204" s="1"/>
  <c r="AU204"/>
  <c r="AR205"/>
  <c r="AR206"/>
  <c r="AR207"/>
  <c r="AR208"/>
  <c r="AR209"/>
  <c r="AR210"/>
  <c r="AR211"/>
  <c r="AR184"/>
  <c r="AR188"/>
  <c r="AR192"/>
  <c r="AR196"/>
  <c r="AR197"/>
  <c r="AR201"/>
  <c r="AR203"/>
  <c r="AS170"/>
  <c r="AV170" s="1"/>
  <c r="AU170"/>
  <c r="AS173"/>
  <c r="AV173" s="1"/>
  <c r="AS155"/>
  <c r="AV155" s="1"/>
  <c r="AS157"/>
  <c r="AV157" s="1"/>
  <c r="AS159"/>
  <c r="AV159" s="1"/>
  <c r="AS161"/>
  <c r="AV161" s="1"/>
  <c r="AS163"/>
  <c r="AV163" s="1"/>
  <c r="AS154"/>
  <c r="AV154" s="1"/>
  <c r="AU154"/>
  <c r="AS156"/>
  <c r="AV156" s="1"/>
  <c r="AU156"/>
  <c r="AS158"/>
  <c r="AV158" s="1"/>
  <c r="AU158"/>
  <c r="AS160"/>
  <c r="AV160" s="1"/>
  <c r="AU160"/>
  <c r="AS162"/>
  <c r="AV162" s="1"/>
  <c r="AU162"/>
  <c r="AR124"/>
  <c r="AR125"/>
  <c r="AR126"/>
  <c r="AU128"/>
  <c r="AS128"/>
  <c r="AV128" s="1"/>
  <c r="AU130"/>
  <c r="AS130"/>
  <c r="AV130" s="1"/>
  <c r="AU132"/>
  <c r="AS132"/>
  <c r="AV132" s="1"/>
  <c r="AU134"/>
  <c r="AS134"/>
  <c r="AV134" s="1"/>
  <c r="AU135"/>
  <c r="AS137"/>
  <c r="AV137" s="1"/>
  <c r="AU139"/>
  <c r="AS141"/>
  <c r="AV141" s="1"/>
  <c r="AU143"/>
  <c r="AS145"/>
  <c r="AV145" s="1"/>
  <c r="AU147"/>
  <c r="AU149"/>
  <c r="AS152"/>
  <c r="AV152" s="1"/>
  <c r="AU152"/>
  <c r="AS127"/>
  <c r="AV127" s="1"/>
  <c r="AS129"/>
  <c r="AV129" s="1"/>
  <c r="AS131"/>
  <c r="AV131" s="1"/>
  <c r="AS133"/>
  <c r="AV133" s="1"/>
  <c r="AU136"/>
  <c r="AS136"/>
  <c r="AV136" s="1"/>
  <c r="AU138"/>
  <c r="AS138"/>
  <c r="AV138" s="1"/>
  <c r="AS140"/>
  <c r="AV140" s="1"/>
  <c r="AU140"/>
  <c r="AU142"/>
  <c r="AS142"/>
  <c r="AV142" s="1"/>
  <c r="AU144"/>
  <c r="AS144"/>
  <c r="AV144" s="1"/>
  <c r="AS146"/>
  <c r="AV146" s="1"/>
  <c r="AU146"/>
  <c r="AS148"/>
  <c r="AV148" s="1"/>
  <c r="AU148"/>
  <c r="AS150"/>
  <c r="AV150" s="1"/>
  <c r="AU150"/>
  <c r="AU151"/>
  <c r="AU153"/>
  <c r="AU106"/>
  <c r="AS107"/>
  <c r="AV107" s="1"/>
  <c r="AU107"/>
  <c r="AU108"/>
  <c r="AS109"/>
  <c r="AV109" s="1"/>
  <c r="AU109"/>
  <c r="AU110"/>
  <c r="AU112"/>
  <c r="AS113"/>
  <c r="AV113" s="1"/>
  <c r="AU113"/>
  <c r="AU114"/>
  <c r="AS115"/>
  <c r="AV115" s="1"/>
  <c r="AU115"/>
  <c r="AS111"/>
  <c r="AV111" s="1"/>
  <c r="AU111"/>
  <c r="AS66"/>
  <c r="AV66" s="1"/>
  <c r="AU67"/>
  <c r="AS67"/>
  <c r="AV67" s="1"/>
  <c r="AS69"/>
  <c r="AV69" s="1"/>
  <c r="AU71"/>
  <c r="AS71"/>
  <c r="AV71" s="1"/>
  <c r="AS73"/>
  <c r="AV73" s="1"/>
  <c r="AU73"/>
  <c r="AS75"/>
  <c r="AV75" s="1"/>
  <c r="AU77"/>
  <c r="AS77"/>
  <c r="AV77" s="1"/>
  <c r="AU79"/>
  <c r="AS79"/>
  <c r="AV79" s="1"/>
  <c r="AS81"/>
  <c r="AV81" s="1"/>
  <c r="AS83"/>
  <c r="AV83" s="1"/>
  <c r="AU83"/>
  <c r="AS84"/>
  <c r="AV84" s="1"/>
  <c r="AU84"/>
  <c r="AU85"/>
  <c r="AU86"/>
  <c r="AS87"/>
  <c r="AV87" s="1"/>
  <c r="AU87"/>
  <c r="AU88"/>
  <c r="AU90"/>
  <c r="AS91"/>
  <c r="AV91" s="1"/>
  <c r="AU91"/>
  <c r="AU92"/>
  <c r="AS93"/>
  <c r="AV93" s="1"/>
  <c r="AU93"/>
  <c r="AU94"/>
  <c r="AS95"/>
  <c r="AV95" s="1"/>
  <c r="AU95"/>
  <c r="AS68"/>
  <c r="AV68" s="1"/>
  <c r="AU68"/>
  <c r="AU70"/>
  <c r="AU72"/>
  <c r="AS72"/>
  <c r="AV72" s="1"/>
  <c r="AU74"/>
  <c r="AS74"/>
  <c r="AV74" s="1"/>
  <c r="AU76"/>
  <c r="AU78"/>
  <c r="AS78"/>
  <c r="AV78" s="1"/>
  <c r="AS80"/>
  <c r="AV80" s="1"/>
  <c r="AU82"/>
  <c r="AS89"/>
  <c r="AV89" s="1"/>
  <c r="AU89"/>
  <c r="AU96"/>
  <c r="AS96"/>
  <c r="AV96" s="1"/>
  <c r="AU97"/>
  <c r="AS97"/>
  <c r="AV97" s="1"/>
  <c r="AU98"/>
  <c r="AS98"/>
  <c r="AV98" s="1"/>
  <c r="AU99"/>
  <c r="AS99"/>
  <c r="AV99" s="1"/>
  <c r="AU100"/>
  <c r="AS100"/>
  <c r="AV100" s="1"/>
  <c r="AU102"/>
  <c r="AS102"/>
  <c r="AV102" s="1"/>
  <c r="AU103"/>
  <c r="AS103"/>
  <c r="AV103" s="1"/>
  <c r="AU104"/>
  <c r="AS104"/>
  <c r="AV104" s="1"/>
  <c r="AU105"/>
  <c r="AS105"/>
  <c r="AV105" s="1"/>
  <c r="AS101"/>
  <c r="AV101" s="1"/>
  <c r="AS231" l="1"/>
  <c r="AV231" s="1"/>
  <c r="AU231"/>
  <c r="AU228"/>
  <c r="AS228"/>
  <c r="AV228" s="1"/>
  <c r="AS221"/>
  <c r="AV221" s="1"/>
  <c r="AU221"/>
  <c r="AS217"/>
  <c r="AV217" s="1"/>
  <c r="AU217"/>
  <c r="AS213"/>
  <c r="AV213" s="1"/>
  <c r="AU213"/>
  <c r="AS219"/>
  <c r="AV219" s="1"/>
  <c r="AU219"/>
  <c r="AS215"/>
  <c r="AV215" s="1"/>
  <c r="AU215"/>
  <c r="AU218"/>
  <c r="AS218"/>
  <c r="AV218" s="1"/>
  <c r="AU214"/>
  <c r="AS214"/>
  <c r="AV214" s="1"/>
  <c r="AU220"/>
  <c r="AS220"/>
  <c r="AV220" s="1"/>
  <c r="AU216"/>
  <c r="AS216"/>
  <c r="AV216" s="1"/>
  <c r="AU212"/>
  <c r="AS212"/>
  <c r="AV212" s="1"/>
  <c r="AU203"/>
  <c r="AS203"/>
  <c r="AV203" s="1"/>
  <c r="AU197"/>
  <c r="AS197"/>
  <c r="AV197" s="1"/>
  <c r="AS211"/>
  <c r="AV211" s="1"/>
  <c r="AU211"/>
  <c r="AS209"/>
  <c r="AV209" s="1"/>
  <c r="AU209"/>
  <c r="AS207"/>
  <c r="AV207" s="1"/>
  <c r="AU207"/>
  <c r="AS205"/>
  <c r="AV205" s="1"/>
  <c r="AU205"/>
  <c r="AU194"/>
  <c r="AS194"/>
  <c r="AV194" s="1"/>
  <c r="AU186"/>
  <c r="AS186"/>
  <c r="AV186" s="1"/>
  <c r="AU201"/>
  <c r="AS201"/>
  <c r="AV201" s="1"/>
  <c r="AU196"/>
  <c r="AS196"/>
  <c r="AV196" s="1"/>
  <c r="AU192"/>
  <c r="AS192"/>
  <c r="AV192" s="1"/>
  <c r="AU188"/>
  <c r="AS188"/>
  <c r="AV188" s="1"/>
  <c r="AU184"/>
  <c r="AS184"/>
  <c r="AV184" s="1"/>
  <c r="AS210"/>
  <c r="AV210" s="1"/>
  <c r="AU210"/>
  <c r="AS208"/>
  <c r="AV208" s="1"/>
  <c r="AU208"/>
  <c r="AS206"/>
  <c r="AV206" s="1"/>
  <c r="AU206"/>
  <c r="AS200"/>
  <c r="AV200" s="1"/>
  <c r="AU200"/>
  <c r="AU190"/>
  <c r="AS190"/>
  <c r="AV190" s="1"/>
  <c r="AU182"/>
  <c r="AS182"/>
  <c r="AV182" s="1"/>
  <c r="AU125"/>
  <c r="AS125"/>
  <c r="AV125" s="1"/>
  <c r="AU126"/>
  <c r="AS126"/>
  <c r="AV126" s="1"/>
  <c r="AU124"/>
  <c r="AS124"/>
  <c r="AV124" s="1"/>
  <c r="C233" i="9" l="1"/>
  <c r="C232"/>
  <c r="C175"/>
  <c r="C174"/>
  <c r="AR231"/>
  <c r="AR230"/>
  <c r="AR229"/>
  <c r="AR228"/>
  <c r="AR227"/>
  <c r="AR226"/>
  <c r="AR225"/>
  <c r="AR224"/>
  <c r="AR223"/>
  <c r="AR222"/>
  <c r="AR214"/>
  <c r="AQ211"/>
  <c r="AR211" s="1"/>
  <c r="AQ210"/>
  <c r="AR210" s="1"/>
  <c r="AQ209"/>
  <c r="AR209" s="1"/>
  <c r="AQ208"/>
  <c r="AR208" s="1"/>
  <c r="AQ207"/>
  <c r="AR207" s="1"/>
  <c r="AQ206"/>
  <c r="AR206" s="1"/>
  <c r="AQ205"/>
  <c r="AR205" s="1"/>
  <c r="AQ204"/>
  <c r="AR204" s="1"/>
  <c r="AQ203"/>
  <c r="AR203" s="1"/>
  <c r="AQ202"/>
  <c r="AR202" s="1"/>
  <c r="AQ201"/>
  <c r="AR201" s="1"/>
  <c r="AQ200"/>
  <c r="AR200" s="1"/>
  <c r="AQ199"/>
  <c r="AR199" s="1"/>
  <c r="AQ198"/>
  <c r="AR198" s="1"/>
  <c r="AQ197"/>
  <c r="AR197" s="1"/>
  <c r="AQ196"/>
  <c r="AR196" s="1"/>
  <c r="AQ195"/>
  <c r="AR195" s="1"/>
  <c r="AQ194"/>
  <c r="AR194" s="1"/>
  <c r="AQ193"/>
  <c r="AR193" s="1"/>
  <c r="AQ192"/>
  <c r="AR192" s="1"/>
  <c r="AQ191"/>
  <c r="AR191" s="1"/>
  <c r="AQ190"/>
  <c r="AR190" s="1"/>
  <c r="AQ189"/>
  <c r="AR189" s="1"/>
  <c r="AQ188"/>
  <c r="AR188" s="1"/>
  <c r="AQ187"/>
  <c r="AR187" s="1"/>
  <c r="AQ186"/>
  <c r="AR186" s="1"/>
  <c r="AQ185"/>
  <c r="AR185" s="1"/>
  <c r="AQ184"/>
  <c r="AR184" s="1"/>
  <c r="AQ183"/>
  <c r="AR183" s="1"/>
  <c r="AQ182"/>
  <c r="AR182" s="1"/>
  <c r="AQ173"/>
  <c r="AM173"/>
  <c r="AI173"/>
  <c r="AE173"/>
  <c r="W173"/>
  <c r="S173"/>
  <c r="O173"/>
  <c r="K173"/>
  <c r="AQ172"/>
  <c r="AM172"/>
  <c r="AI172"/>
  <c r="AE172"/>
  <c r="W172"/>
  <c r="S172"/>
  <c r="O172"/>
  <c r="K172"/>
  <c r="AQ171"/>
  <c r="AM171"/>
  <c r="AI171"/>
  <c r="AE171"/>
  <c r="W171"/>
  <c r="S171"/>
  <c r="O171"/>
  <c r="K171"/>
  <c r="AQ170"/>
  <c r="AM170"/>
  <c r="AI170"/>
  <c r="AE170"/>
  <c r="W170"/>
  <c r="S170"/>
  <c r="O170"/>
  <c r="K170"/>
  <c r="AQ169"/>
  <c r="AM169"/>
  <c r="AI169"/>
  <c r="AE169"/>
  <c r="W169"/>
  <c r="S169"/>
  <c r="O169"/>
  <c r="K169"/>
  <c r="AQ168"/>
  <c r="AM168"/>
  <c r="AI168"/>
  <c r="AE168"/>
  <c r="W168"/>
  <c r="S168"/>
  <c r="O168"/>
  <c r="K168"/>
  <c r="AQ167"/>
  <c r="AM167"/>
  <c r="AI167"/>
  <c r="AE167"/>
  <c r="W167"/>
  <c r="S167"/>
  <c r="O167"/>
  <c r="K167"/>
  <c r="AQ166"/>
  <c r="AM166"/>
  <c r="AI166"/>
  <c r="AE166"/>
  <c r="W166"/>
  <c r="S166"/>
  <c r="O166"/>
  <c r="K166"/>
  <c r="AQ165"/>
  <c r="AM165"/>
  <c r="AI165"/>
  <c r="AE165"/>
  <c r="W165"/>
  <c r="S165"/>
  <c r="O165"/>
  <c r="K165"/>
  <c r="AQ164"/>
  <c r="AM164"/>
  <c r="AI164"/>
  <c r="AE164"/>
  <c r="W164"/>
  <c r="S164"/>
  <c r="O164"/>
  <c r="K164"/>
  <c r="AQ163"/>
  <c r="AM163"/>
  <c r="AI163"/>
  <c r="AE163"/>
  <c r="W163"/>
  <c r="S163"/>
  <c r="O163"/>
  <c r="K163"/>
  <c r="G163"/>
  <c r="AQ162"/>
  <c r="AM162"/>
  <c r="AI162"/>
  <c r="AE162"/>
  <c r="W162"/>
  <c r="S162"/>
  <c r="O162"/>
  <c r="K162"/>
  <c r="G162"/>
  <c r="AQ161"/>
  <c r="AM161"/>
  <c r="AI161"/>
  <c r="AE161"/>
  <c r="W161"/>
  <c r="S161"/>
  <c r="O161"/>
  <c r="K161"/>
  <c r="G161"/>
  <c r="AQ160"/>
  <c r="AM160"/>
  <c r="AI160"/>
  <c r="AE160"/>
  <c r="W160"/>
  <c r="S160"/>
  <c r="O160"/>
  <c r="K160"/>
  <c r="G160"/>
  <c r="AQ159"/>
  <c r="AM159"/>
  <c r="AI159"/>
  <c r="AE159"/>
  <c r="W159"/>
  <c r="S159"/>
  <c r="O159"/>
  <c r="K159"/>
  <c r="G159"/>
  <c r="AQ158"/>
  <c r="AM158"/>
  <c r="AI158"/>
  <c r="AE158"/>
  <c r="W158"/>
  <c r="S158"/>
  <c r="O158"/>
  <c r="K158"/>
  <c r="G158"/>
  <c r="AQ157"/>
  <c r="AM157"/>
  <c r="AI157"/>
  <c r="AE157"/>
  <c r="W157"/>
  <c r="S157"/>
  <c r="O157"/>
  <c r="K157"/>
  <c r="G157"/>
  <c r="AQ156"/>
  <c r="AM156"/>
  <c r="AI156"/>
  <c r="AE156"/>
  <c r="W156"/>
  <c r="S156"/>
  <c r="O156"/>
  <c r="K156"/>
  <c r="G156"/>
  <c r="AQ155"/>
  <c r="AM155"/>
  <c r="AI155"/>
  <c r="AE155"/>
  <c r="W155"/>
  <c r="S155"/>
  <c r="O155"/>
  <c r="K155"/>
  <c r="G155"/>
  <c r="AQ154"/>
  <c r="AM154"/>
  <c r="AI154"/>
  <c r="AE154"/>
  <c r="W154"/>
  <c r="S154"/>
  <c r="O154"/>
  <c r="K154"/>
  <c r="G154"/>
  <c r="D116"/>
  <c r="E116"/>
  <c r="F116"/>
  <c r="H116"/>
  <c r="I116"/>
  <c r="J116"/>
  <c r="L116"/>
  <c r="M116"/>
  <c r="N116"/>
  <c r="P116"/>
  <c r="Q116"/>
  <c r="R116"/>
  <c r="T116"/>
  <c r="U116"/>
  <c r="V116"/>
  <c r="X116"/>
  <c r="Y116"/>
  <c r="Z116"/>
  <c r="AB116"/>
  <c r="AC116"/>
  <c r="AD116"/>
  <c r="AF116"/>
  <c r="AG116"/>
  <c r="AH116"/>
  <c r="AJ116"/>
  <c r="AK116"/>
  <c r="AL116"/>
  <c r="AN116"/>
  <c r="AO116"/>
  <c r="AP116"/>
  <c r="AT116"/>
  <c r="D117"/>
  <c r="E117"/>
  <c r="F117"/>
  <c r="H117"/>
  <c r="I117"/>
  <c r="J117"/>
  <c r="L117"/>
  <c r="M117"/>
  <c r="N117"/>
  <c r="P117"/>
  <c r="Q117"/>
  <c r="R117"/>
  <c r="T117"/>
  <c r="U117"/>
  <c r="V117"/>
  <c r="X117"/>
  <c r="Y117"/>
  <c r="Z117"/>
  <c r="AB117"/>
  <c r="AC117"/>
  <c r="AD117"/>
  <c r="AF117"/>
  <c r="AG117"/>
  <c r="AH117"/>
  <c r="AJ117"/>
  <c r="AK117"/>
  <c r="AL117"/>
  <c r="AN117"/>
  <c r="AO117"/>
  <c r="AP117"/>
  <c r="AT117"/>
  <c r="C117"/>
  <c r="C116"/>
  <c r="AQ115"/>
  <c r="AM115"/>
  <c r="AI115"/>
  <c r="AE115"/>
  <c r="AA115"/>
  <c r="W115"/>
  <c r="S115"/>
  <c r="O115"/>
  <c r="K115"/>
  <c r="G115"/>
  <c r="AQ114"/>
  <c r="AM114"/>
  <c r="AI114"/>
  <c r="AE114"/>
  <c r="AA114"/>
  <c r="W114"/>
  <c r="S114"/>
  <c r="O114"/>
  <c r="K114"/>
  <c r="G114"/>
  <c r="AQ113"/>
  <c r="AM113"/>
  <c r="AI113"/>
  <c r="AE113"/>
  <c r="AA113"/>
  <c r="W113"/>
  <c r="S113"/>
  <c r="O113"/>
  <c r="K113"/>
  <c r="G113"/>
  <c r="AQ112"/>
  <c r="AM112"/>
  <c r="AI112"/>
  <c r="AE112"/>
  <c r="AA112"/>
  <c r="W112"/>
  <c r="S112"/>
  <c r="O112"/>
  <c r="K112"/>
  <c r="G112"/>
  <c r="AQ111"/>
  <c r="AM111"/>
  <c r="AI111"/>
  <c r="AE111"/>
  <c r="AA111"/>
  <c r="W111"/>
  <c r="S111"/>
  <c r="O111"/>
  <c r="K111"/>
  <c r="G111"/>
  <c r="AQ110"/>
  <c r="AM110"/>
  <c r="AI110"/>
  <c r="AE110"/>
  <c r="AA110"/>
  <c r="W110"/>
  <c r="S110"/>
  <c r="O110"/>
  <c r="K110"/>
  <c r="G110"/>
  <c r="AQ109"/>
  <c r="AM109"/>
  <c r="AI109"/>
  <c r="AE109"/>
  <c r="AA109"/>
  <c r="W109"/>
  <c r="S109"/>
  <c r="O109"/>
  <c r="K109"/>
  <c r="G109"/>
  <c r="AQ108"/>
  <c r="AM108"/>
  <c r="AI108"/>
  <c r="AE108"/>
  <c r="AA108"/>
  <c r="W108"/>
  <c r="S108"/>
  <c r="O108"/>
  <c r="K108"/>
  <c r="G108"/>
  <c r="AQ107"/>
  <c r="AM107"/>
  <c r="AI107"/>
  <c r="AE107"/>
  <c r="AA107"/>
  <c r="W107"/>
  <c r="S107"/>
  <c r="O107"/>
  <c r="K107"/>
  <c r="G107"/>
  <c r="AQ106"/>
  <c r="AM106"/>
  <c r="AI106"/>
  <c r="AE106"/>
  <c r="AA106"/>
  <c r="W106"/>
  <c r="S106"/>
  <c r="O106"/>
  <c r="K106"/>
  <c r="G106"/>
  <c r="AQ105"/>
  <c r="AM105"/>
  <c r="AI105"/>
  <c r="AE105"/>
  <c r="AA105"/>
  <c r="W105"/>
  <c r="S105"/>
  <c r="O105"/>
  <c r="K105"/>
  <c r="G105"/>
  <c r="AQ104"/>
  <c r="AM104"/>
  <c r="AI104"/>
  <c r="AE104"/>
  <c r="AA104"/>
  <c r="W104"/>
  <c r="S104"/>
  <c r="O104"/>
  <c r="K104"/>
  <c r="G104"/>
  <c r="AQ103"/>
  <c r="AM103"/>
  <c r="AI103"/>
  <c r="AE103"/>
  <c r="AA103"/>
  <c r="W103"/>
  <c r="S103"/>
  <c r="O103"/>
  <c r="K103"/>
  <c r="G103"/>
  <c r="AQ102"/>
  <c r="AM102"/>
  <c r="AI102"/>
  <c r="AE102"/>
  <c r="AA102"/>
  <c r="W102"/>
  <c r="S102"/>
  <c r="O102"/>
  <c r="K102"/>
  <c r="G102"/>
  <c r="AQ101"/>
  <c r="AM101"/>
  <c r="AI101"/>
  <c r="AE101"/>
  <c r="AA101"/>
  <c r="W101"/>
  <c r="S101"/>
  <c r="O101"/>
  <c r="K101"/>
  <c r="G101"/>
  <c r="AQ100"/>
  <c r="AM100"/>
  <c r="AI100"/>
  <c r="AE100"/>
  <c r="AA100"/>
  <c r="W100"/>
  <c r="S100"/>
  <c r="O100"/>
  <c r="K100"/>
  <c r="G100"/>
  <c r="AQ99"/>
  <c r="AM99"/>
  <c r="AI99"/>
  <c r="AE99"/>
  <c r="AA99"/>
  <c r="W99"/>
  <c r="S99"/>
  <c r="O99"/>
  <c r="K99"/>
  <c r="G99"/>
  <c r="AQ98"/>
  <c r="AM98"/>
  <c r="AI98"/>
  <c r="AE98"/>
  <c r="AA98"/>
  <c r="W98"/>
  <c r="S98"/>
  <c r="O98"/>
  <c r="K98"/>
  <c r="G98"/>
  <c r="AQ97"/>
  <c r="AM97"/>
  <c r="AI97"/>
  <c r="AE97"/>
  <c r="AA97"/>
  <c r="W97"/>
  <c r="S97"/>
  <c r="O97"/>
  <c r="K97"/>
  <c r="G97"/>
  <c r="AQ96"/>
  <c r="AM96"/>
  <c r="AI96"/>
  <c r="AE96"/>
  <c r="AA96"/>
  <c r="W96"/>
  <c r="S96"/>
  <c r="O96"/>
  <c r="K96"/>
  <c r="G96"/>
  <c r="AQ95"/>
  <c r="AM95"/>
  <c r="AI95"/>
  <c r="AE95"/>
  <c r="AA95"/>
  <c r="W95"/>
  <c r="S95"/>
  <c r="O95"/>
  <c r="K95"/>
  <c r="G95"/>
  <c r="AQ94"/>
  <c r="AM94"/>
  <c r="AI94"/>
  <c r="AE94"/>
  <c r="AA94"/>
  <c r="W94"/>
  <c r="S94"/>
  <c r="O94"/>
  <c r="K94"/>
  <c r="G94"/>
  <c r="AQ93"/>
  <c r="AM93"/>
  <c r="AI93"/>
  <c r="AE93"/>
  <c r="AA93"/>
  <c r="W93"/>
  <c r="S93"/>
  <c r="O93"/>
  <c r="K93"/>
  <c r="G93"/>
  <c r="AQ92"/>
  <c r="AM92"/>
  <c r="AI92"/>
  <c r="AE92"/>
  <c r="AA92"/>
  <c r="W92"/>
  <c r="S92"/>
  <c r="O92"/>
  <c r="K92"/>
  <c r="G92"/>
  <c r="AQ91"/>
  <c r="AM91"/>
  <c r="AI91"/>
  <c r="AE91"/>
  <c r="AA91"/>
  <c r="W91"/>
  <c r="S91"/>
  <c r="O91"/>
  <c r="K91"/>
  <c r="G91"/>
  <c r="AQ90"/>
  <c r="AM90"/>
  <c r="AI90"/>
  <c r="AE90"/>
  <c r="AA90"/>
  <c r="W90"/>
  <c r="S90"/>
  <c r="O90"/>
  <c r="K90"/>
  <c r="G90"/>
  <c r="AQ89"/>
  <c r="AM89"/>
  <c r="AI89"/>
  <c r="AE89"/>
  <c r="AA89"/>
  <c r="W89"/>
  <c r="S89"/>
  <c r="O89"/>
  <c r="K89"/>
  <c r="G89"/>
  <c r="AQ88"/>
  <c r="AM88"/>
  <c r="AI88"/>
  <c r="AE88"/>
  <c r="AA88"/>
  <c r="W88"/>
  <c r="S88"/>
  <c r="O88"/>
  <c r="K88"/>
  <c r="G88"/>
  <c r="AQ87"/>
  <c r="AM87"/>
  <c r="AI87"/>
  <c r="AE87"/>
  <c r="AA87"/>
  <c r="W87"/>
  <c r="S87"/>
  <c r="O87"/>
  <c r="K87"/>
  <c r="G87"/>
  <c r="AQ86"/>
  <c r="AM86"/>
  <c r="AI86"/>
  <c r="AE86"/>
  <c r="AA86"/>
  <c r="W86"/>
  <c r="S86"/>
  <c r="O86"/>
  <c r="K86"/>
  <c r="G86"/>
  <c r="AQ85"/>
  <c r="AM85"/>
  <c r="AI85"/>
  <c r="AE85"/>
  <c r="AA85"/>
  <c r="W85"/>
  <c r="S85"/>
  <c r="O85"/>
  <c r="K85"/>
  <c r="G85"/>
  <c r="AQ84"/>
  <c r="AM84"/>
  <c r="AI84"/>
  <c r="AE84"/>
  <c r="AA84"/>
  <c r="W84"/>
  <c r="S84"/>
  <c r="O84"/>
  <c r="K84"/>
  <c r="G84"/>
  <c r="AQ83"/>
  <c r="AM83"/>
  <c r="AI83"/>
  <c r="AE83"/>
  <c r="AA83"/>
  <c r="W83"/>
  <c r="S83"/>
  <c r="O83"/>
  <c r="K83"/>
  <c r="G83"/>
  <c r="AQ82"/>
  <c r="AM82"/>
  <c r="AI82"/>
  <c r="AE82"/>
  <c r="AA82"/>
  <c r="W82"/>
  <c r="S82"/>
  <c r="O82"/>
  <c r="K82"/>
  <c r="G82"/>
  <c r="AQ81"/>
  <c r="AM81"/>
  <c r="AI81"/>
  <c r="AE81"/>
  <c r="AA81"/>
  <c r="W81"/>
  <c r="S81"/>
  <c r="O81"/>
  <c r="K81"/>
  <c r="G81"/>
  <c r="AQ80"/>
  <c r="AM80"/>
  <c r="AI80"/>
  <c r="AE80"/>
  <c r="AA80"/>
  <c r="W80"/>
  <c r="S80"/>
  <c r="O80"/>
  <c r="K80"/>
  <c r="G80"/>
  <c r="AQ79"/>
  <c r="AM79"/>
  <c r="AI79"/>
  <c r="AE79"/>
  <c r="AA79"/>
  <c r="W79"/>
  <c r="S79"/>
  <c r="O79"/>
  <c r="K79"/>
  <c r="G79"/>
  <c r="AQ78"/>
  <c r="AM78"/>
  <c r="AI78"/>
  <c r="AE78"/>
  <c r="AA78"/>
  <c r="W78"/>
  <c r="S78"/>
  <c r="O78"/>
  <c r="K78"/>
  <c r="G78"/>
  <c r="AQ77"/>
  <c r="AM77"/>
  <c r="AI77"/>
  <c r="AE77"/>
  <c r="AA77"/>
  <c r="W77"/>
  <c r="S77"/>
  <c r="O77"/>
  <c r="K77"/>
  <c r="G77"/>
  <c r="AQ76"/>
  <c r="AM76"/>
  <c r="AI76"/>
  <c r="AE76"/>
  <c r="AA76"/>
  <c r="W76"/>
  <c r="S76"/>
  <c r="O76"/>
  <c r="K76"/>
  <c r="G76"/>
  <c r="AQ75"/>
  <c r="AM75"/>
  <c r="AI75"/>
  <c r="AE75"/>
  <c r="AA75"/>
  <c r="W75"/>
  <c r="S75"/>
  <c r="O75"/>
  <c r="K75"/>
  <c r="G75"/>
  <c r="AQ74"/>
  <c r="AM74"/>
  <c r="AI74"/>
  <c r="AE74"/>
  <c r="AA74"/>
  <c r="W74"/>
  <c r="S74"/>
  <c r="O74"/>
  <c r="K74"/>
  <c r="G74"/>
  <c r="AQ73"/>
  <c r="AM73"/>
  <c r="AI73"/>
  <c r="AE73"/>
  <c r="AA73"/>
  <c r="W73"/>
  <c r="S73"/>
  <c r="O73"/>
  <c r="K73"/>
  <c r="G73"/>
  <c r="AQ72"/>
  <c r="AM72"/>
  <c r="AI72"/>
  <c r="AE72"/>
  <c r="AA72"/>
  <c r="W72"/>
  <c r="S72"/>
  <c r="O72"/>
  <c r="K72"/>
  <c r="G72"/>
  <c r="AQ71"/>
  <c r="AM71"/>
  <c r="AI71"/>
  <c r="AE71"/>
  <c r="AA71"/>
  <c r="W71"/>
  <c r="S71"/>
  <c r="O71"/>
  <c r="K71"/>
  <c r="G71"/>
  <c r="AQ70"/>
  <c r="AM70"/>
  <c r="AI70"/>
  <c r="AE70"/>
  <c r="AA70"/>
  <c r="W70"/>
  <c r="S70"/>
  <c r="O70"/>
  <c r="K70"/>
  <c r="G70"/>
  <c r="AQ69"/>
  <c r="AM69"/>
  <c r="AI69"/>
  <c r="AE69"/>
  <c r="AA69"/>
  <c r="W69"/>
  <c r="S69"/>
  <c r="O69"/>
  <c r="K69"/>
  <c r="G69"/>
  <c r="AQ68"/>
  <c r="AM68"/>
  <c r="AI68"/>
  <c r="AE68"/>
  <c r="AA68"/>
  <c r="W68"/>
  <c r="S68"/>
  <c r="O68"/>
  <c r="K68"/>
  <c r="G68"/>
  <c r="AQ67"/>
  <c r="AM67"/>
  <c r="AI67"/>
  <c r="AE67"/>
  <c r="AA67"/>
  <c r="W67"/>
  <c r="S67"/>
  <c r="O67"/>
  <c r="K67"/>
  <c r="G67"/>
  <c r="AQ66"/>
  <c r="AQ117" s="1"/>
  <c r="AM66"/>
  <c r="AM117" s="1"/>
  <c r="AI66"/>
  <c r="AI117" s="1"/>
  <c r="AE66"/>
  <c r="AE116" s="1"/>
  <c r="AA66"/>
  <c r="AA117" s="1"/>
  <c r="W66"/>
  <c r="W117" s="1"/>
  <c r="S66"/>
  <c r="S117" s="1"/>
  <c r="O66"/>
  <c r="O117" s="1"/>
  <c r="K66"/>
  <c r="K117" s="1"/>
  <c r="G66"/>
  <c r="G117" s="1"/>
  <c r="AR70" l="1"/>
  <c r="AS70" s="1"/>
  <c r="AV70" s="1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106"/>
  <c r="AR107"/>
  <c r="AR108"/>
  <c r="AR109"/>
  <c r="AR110"/>
  <c r="AR111"/>
  <c r="AR112"/>
  <c r="AR113"/>
  <c r="AR114"/>
  <c r="AR115"/>
  <c r="AQ116"/>
  <c r="AM116"/>
  <c r="AI116"/>
  <c r="AA116"/>
  <c r="W116"/>
  <c r="S116"/>
  <c r="O116"/>
  <c r="K116"/>
  <c r="G116"/>
  <c r="AR144"/>
  <c r="AR145"/>
  <c r="AR146"/>
  <c r="AR147"/>
  <c r="AR148"/>
  <c r="AR149"/>
  <c r="AR150"/>
  <c r="AR151"/>
  <c r="AR152"/>
  <c r="AR153"/>
  <c r="AR154"/>
  <c r="AU154" s="1"/>
  <c r="AR155"/>
  <c r="AU155" s="1"/>
  <c r="AR156"/>
  <c r="AU156" s="1"/>
  <c r="AR157"/>
  <c r="AU157" s="1"/>
  <c r="AR158"/>
  <c r="AU158" s="1"/>
  <c r="AR159"/>
  <c r="AU159" s="1"/>
  <c r="AR160"/>
  <c r="AU160" s="1"/>
  <c r="AR161"/>
  <c r="AU161" s="1"/>
  <c r="AR162"/>
  <c r="AU162" s="1"/>
  <c r="AR163"/>
  <c r="AU163" s="1"/>
  <c r="AR66"/>
  <c r="AR67"/>
  <c r="AR68"/>
  <c r="AR69"/>
  <c r="AR95"/>
  <c r="AR96"/>
  <c r="AR97"/>
  <c r="AR98"/>
  <c r="AR99"/>
  <c r="AR100"/>
  <c r="AR101"/>
  <c r="AR102"/>
  <c r="AR103"/>
  <c r="AR104"/>
  <c r="AR105"/>
  <c r="AE117"/>
  <c r="AR164"/>
  <c r="AR165"/>
  <c r="AU165" s="1"/>
  <c r="AR166"/>
  <c r="AR167"/>
  <c r="AU167" s="1"/>
  <c r="AR168"/>
  <c r="AR169"/>
  <c r="AU169" s="1"/>
  <c r="AR170"/>
  <c r="AR171"/>
  <c r="AU171" s="1"/>
  <c r="AR172"/>
  <c r="AR173"/>
  <c r="AU173" s="1"/>
  <c r="AU222"/>
  <c r="AS222"/>
  <c r="AV222" s="1"/>
  <c r="AU224"/>
  <c r="AS224"/>
  <c r="AV224" s="1"/>
  <c r="AS223"/>
  <c r="AV223" s="1"/>
  <c r="AU223"/>
  <c r="AU225"/>
  <c r="AS225"/>
  <c r="AV225" s="1"/>
  <c r="AS226"/>
  <c r="AV226" s="1"/>
  <c r="AU226"/>
  <c r="AS227"/>
  <c r="AV227" s="1"/>
  <c r="AU227"/>
  <c r="AS228"/>
  <c r="AV228" s="1"/>
  <c r="AU228"/>
  <c r="AS229"/>
  <c r="AV229" s="1"/>
  <c r="AU229"/>
  <c r="AS230"/>
  <c r="AV230" s="1"/>
  <c r="AU230"/>
  <c r="AS231"/>
  <c r="AV231" s="1"/>
  <c r="AU231"/>
  <c r="AR218"/>
  <c r="AS218" s="1"/>
  <c r="AV218" s="1"/>
  <c r="AR212"/>
  <c r="AS212" s="1"/>
  <c r="AV212" s="1"/>
  <c r="AR216"/>
  <c r="AU216" s="1"/>
  <c r="AR220"/>
  <c r="AU220" s="1"/>
  <c r="AR215"/>
  <c r="AR219"/>
  <c r="AS220"/>
  <c r="AV220" s="1"/>
  <c r="AR213"/>
  <c r="AU214"/>
  <c r="AS214"/>
  <c r="AV214" s="1"/>
  <c r="AR217"/>
  <c r="AR221"/>
  <c r="AU187"/>
  <c r="AS187"/>
  <c r="AV187" s="1"/>
  <c r="AU189"/>
  <c r="AS189"/>
  <c r="AV189" s="1"/>
  <c r="AU191"/>
  <c r="AS191"/>
  <c r="AV191" s="1"/>
  <c r="AS192"/>
  <c r="AV192" s="1"/>
  <c r="AU192"/>
  <c r="AS193"/>
  <c r="AV193" s="1"/>
  <c r="AU193"/>
  <c r="AS194"/>
  <c r="AV194" s="1"/>
  <c r="AU194"/>
  <c r="AS195"/>
  <c r="AV195" s="1"/>
  <c r="AU195"/>
  <c r="AU196"/>
  <c r="AS196"/>
  <c r="AV196" s="1"/>
  <c r="AU198"/>
  <c r="AS198"/>
  <c r="AV198" s="1"/>
  <c r="AS199"/>
  <c r="AV199" s="1"/>
  <c r="AU199"/>
  <c r="AU200"/>
  <c r="AS200"/>
  <c r="AV200" s="1"/>
  <c r="AU203"/>
  <c r="AS203"/>
  <c r="AV203" s="1"/>
  <c r="AS204"/>
  <c r="AV204" s="1"/>
  <c r="AU204"/>
  <c r="AU207"/>
  <c r="AS207"/>
  <c r="AV207" s="1"/>
  <c r="AU208"/>
  <c r="AS208"/>
  <c r="AV208" s="1"/>
  <c r="AS209"/>
  <c r="AV209" s="1"/>
  <c r="AU209"/>
  <c r="AS182"/>
  <c r="AU182"/>
  <c r="AS183"/>
  <c r="AV183" s="1"/>
  <c r="AU183"/>
  <c r="AS184"/>
  <c r="AV184" s="1"/>
  <c r="AU184"/>
  <c r="AS185"/>
  <c r="AV185" s="1"/>
  <c r="AU185"/>
  <c r="AU186"/>
  <c r="AS186"/>
  <c r="AV186" s="1"/>
  <c r="AU188"/>
  <c r="AS188"/>
  <c r="AV188" s="1"/>
  <c r="AU190"/>
  <c r="AS190"/>
  <c r="AV190" s="1"/>
  <c r="AU197"/>
  <c r="AS197"/>
  <c r="AV197" s="1"/>
  <c r="AU201"/>
  <c r="AS201"/>
  <c r="AV201" s="1"/>
  <c r="AS202"/>
  <c r="AV202" s="1"/>
  <c r="AU202"/>
  <c r="AU205"/>
  <c r="AS205"/>
  <c r="AV205" s="1"/>
  <c r="AS206"/>
  <c r="AV206" s="1"/>
  <c r="AU206"/>
  <c r="AU210"/>
  <c r="AS210"/>
  <c r="AV210" s="1"/>
  <c r="AS211"/>
  <c r="AV211" s="1"/>
  <c r="AU211"/>
  <c r="AS165"/>
  <c r="AV165" s="1"/>
  <c r="AS167"/>
  <c r="AV167" s="1"/>
  <c r="AS169"/>
  <c r="AV169" s="1"/>
  <c r="AS171"/>
  <c r="AV171" s="1"/>
  <c r="AS173"/>
  <c r="AV173" s="1"/>
  <c r="AR135"/>
  <c r="AU135" s="1"/>
  <c r="AR136"/>
  <c r="AU136" s="1"/>
  <c r="AR137"/>
  <c r="AU137" s="1"/>
  <c r="AR138"/>
  <c r="AU138" s="1"/>
  <c r="AR139"/>
  <c r="AU139" s="1"/>
  <c r="AR140"/>
  <c r="AU140" s="1"/>
  <c r="AR141"/>
  <c r="AU141" s="1"/>
  <c r="AR142"/>
  <c r="AU142" s="1"/>
  <c r="AR143"/>
  <c r="AU143" s="1"/>
  <c r="AR127"/>
  <c r="AU127" s="1"/>
  <c r="AR125"/>
  <c r="AU125" s="1"/>
  <c r="AR126"/>
  <c r="AU126" s="1"/>
  <c r="AR128"/>
  <c r="AU128" s="1"/>
  <c r="AR129"/>
  <c r="AU129" s="1"/>
  <c r="AR130"/>
  <c r="AU130" s="1"/>
  <c r="AR131"/>
  <c r="AU131" s="1"/>
  <c r="AR132"/>
  <c r="AU132" s="1"/>
  <c r="AR133"/>
  <c r="AU133" s="1"/>
  <c r="AR134"/>
  <c r="AS154"/>
  <c r="AV154" s="1"/>
  <c r="AS163"/>
  <c r="AV163" s="1"/>
  <c r="AS155"/>
  <c r="AV155" s="1"/>
  <c r="AS157"/>
  <c r="AV157" s="1"/>
  <c r="AS159"/>
  <c r="AV159" s="1"/>
  <c r="AS161"/>
  <c r="AV161" s="1"/>
  <c r="AR124"/>
  <c r="AS124" s="1"/>
  <c r="AV124" s="1"/>
  <c r="AS125"/>
  <c r="AV125" s="1"/>
  <c r="AS127"/>
  <c r="AV127" s="1"/>
  <c r="AS135"/>
  <c r="AV135" s="1"/>
  <c r="AS137"/>
  <c r="AV137" s="1"/>
  <c r="AS139"/>
  <c r="AV139" s="1"/>
  <c r="AS140"/>
  <c r="AV140" s="1"/>
  <c r="AU144"/>
  <c r="AS144"/>
  <c r="AV144" s="1"/>
  <c r="AS145"/>
  <c r="AV145" s="1"/>
  <c r="AU145"/>
  <c r="AU146"/>
  <c r="AS146"/>
  <c r="AV146" s="1"/>
  <c r="AS147"/>
  <c r="AV147" s="1"/>
  <c r="AU147"/>
  <c r="AU148"/>
  <c r="AS148"/>
  <c r="AV148" s="1"/>
  <c r="AU150"/>
  <c r="AS150"/>
  <c r="AV150" s="1"/>
  <c r="AS151"/>
  <c r="AV151" s="1"/>
  <c r="AU151"/>
  <c r="AU152"/>
  <c r="AS152"/>
  <c r="AV152" s="1"/>
  <c r="AS153"/>
  <c r="AV153" s="1"/>
  <c r="AU153"/>
  <c r="AS128"/>
  <c r="AV128" s="1"/>
  <c r="AS130"/>
  <c r="AV130" s="1"/>
  <c r="AS132"/>
  <c r="AV132" s="1"/>
  <c r="AS134"/>
  <c r="AS136"/>
  <c r="AV136" s="1"/>
  <c r="AS138"/>
  <c r="AV138" s="1"/>
  <c r="AS141"/>
  <c r="AV141" s="1"/>
  <c r="AS143"/>
  <c r="AV143" s="1"/>
  <c r="AS149"/>
  <c r="AV149" s="1"/>
  <c r="AU149"/>
  <c r="AS106"/>
  <c r="AV106" s="1"/>
  <c r="AU106"/>
  <c r="AS107"/>
  <c r="AV107" s="1"/>
  <c r="AU107"/>
  <c r="AS108"/>
  <c r="AV108" s="1"/>
  <c r="AU108"/>
  <c r="AS109"/>
  <c r="AV109" s="1"/>
  <c r="AU109"/>
  <c r="AS110"/>
  <c r="AV110" s="1"/>
  <c r="AU110"/>
  <c r="AS111"/>
  <c r="AV111" s="1"/>
  <c r="AU111"/>
  <c r="AS112"/>
  <c r="AV112" s="1"/>
  <c r="AU112"/>
  <c r="AS113"/>
  <c r="AV113" s="1"/>
  <c r="AU113"/>
  <c r="AS114"/>
  <c r="AV114" s="1"/>
  <c r="AU114"/>
  <c r="AS115"/>
  <c r="AV115" s="1"/>
  <c r="AU115"/>
  <c r="AU96"/>
  <c r="AS96"/>
  <c r="AV96" s="1"/>
  <c r="AS97"/>
  <c r="AV97" s="1"/>
  <c r="AU97"/>
  <c r="AS98"/>
  <c r="AV98" s="1"/>
  <c r="AU98"/>
  <c r="AS99"/>
  <c r="AV99" s="1"/>
  <c r="AU99"/>
  <c r="AS100"/>
  <c r="AV100" s="1"/>
  <c r="AU100"/>
  <c r="AU102"/>
  <c r="AS102"/>
  <c r="AV102" s="1"/>
  <c r="AU103"/>
  <c r="AS103"/>
  <c r="AV103" s="1"/>
  <c r="AS104"/>
  <c r="AV104" s="1"/>
  <c r="AU104"/>
  <c r="AS105"/>
  <c r="AV105" s="1"/>
  <c r="AU105"/>
  <c r="AS101"/>
  <c r="AV101" s="1"/>
  <c r="AU101"/>
  <c r="AS71"/>
  <c r="AV71" s="1"/>
  <c r="AU71"/>
  <c r="AS74"/>
  <c r="AV74" s="1"/>
  <c r="AU74"/>
  <c r="AS76"/>
  <c r="AV76" s="1"/>
  <c r="AU76"/>
  <c r="AS78"/>
  <c r="AV78" s="1"/>
  <c r="AU78"/>
  <c r="AS80"/>
  <c r="AV80" s="1"/>
  <c r="AU80"/>
  <c r="AS82"/>
  <c r="AV82" s="1"/>
  <c r="AU82"/>
  <c r="AS84"/>
  <c r="AV84" s="1"/>
  <c r="AU84"/>
  <c r="AS85"/>
  <c r="AV85" s="1"/>
  <c r="AU85"/>
  <c r="AS86"/>
  <c r="AV86" s="1"/>
  <c r="AU86"/>
  <c r="AS87"/>
  <c r="AV87" s="1"/>
  <c r="AU87"/>
  <c r="AS88"/>
  <c r="AV88" s="1"/>
  <c r="AU88"/>
  <c r="AS89"/>
  <c r="AV89" s="1"/>
  <c r="AU89"/>
  <c r="AS90"/>
  <c r="AV90" s="1"/>
  <c r="AU90"/>
  <c r="AS91"/>
  <c r="AV91" s="1"/>
  <c r="AU91"/>
  <c r="AS92"/>
  <c r="AV92" s="1"/>
  <c r="AU92"/>
  <c r="AS93"/>
  <c r="AV93" s="1"/>
  <c r="AU93"/>
  <c r="AS94"/>
  <c r="AV94" s="1"/>
  <c r="AU94"/>
  <c r="AS72"/>
  <c r="AV72" s="1"/>
  <c r="AU72"/>
  <c r="AS73"/>
  <c r="AV73" s="1"/>
  <c r="AU73"/>
  <c r="AS75"/>
  <c r="AV75" s="1"/>
  <c r="AU75"/>
  <c r="AS77"/>
  <c r="AV77" s="1"/>
  <c r="AU77"/>
  <c r="AS79"/>
  <c r="AV79" s="1"/>
  <c r="AU79"/>
  <c r="AS81"/>
  <c r="AV81" s="1"/>
  <c r="AU81"/>
  <c r="AS83"/>
  <c r="AV83" s="1"/>
  <c r="AU83"/>
  <c r="AS66"/>
  <c r="AU66"/>
  <c r="AS67"/>
  <c r="AV67" s="1"/>
  <c r="AU67"/>
  <c r="AS68"/>
  <c r="AV68" s="1"/>
  <c r="AU68"/>
  <c r="AS69"/>
  <c r="AV69" s="1"/>
  <c r="AU69"/>
  <c r="AS95"/>
  <c r="AV95" s="1"/>
  <c r="AU95"/>
  <c r="AU70"/>
  <c r="AS158" l="1"/>
  <c r="AV158" s="1"/>
  <c r="AS172"/>
  <c r="AV172" s="1"/>
  <c r="AU172"/>
  <c r="AS168"/>
  <c r="AV168" s="1"/>
  <c r="AU168"/>
  <c r="AS164"/>
  <c r="AV164" s="1"/>
  <c r="AU164"/>
  <c r="AS162"/>
  <c r="AV162" s="1"/>
  <c r="AS160"/>
  <c r="AV160" s="1"/>
  <c r="AS156"/>
  <c r="AV156" s="1"/>
  <c r="AS170"/>
  <c r="AV170" s="1"/>
  <c r="AU170"/>
  <c r="AS166"/>
  <c r="AV166" s="1"/>
  <c r="AU166"/>
  <c r="AS142"/>
  <c r="AV142" s="1"/>
  <c r="AV182"/>
  <c r="AU212"/>
  <c r="AV134"/>
  <c r="AU134"/>
  <c r="AR116"/>
  <c r="AR117"/>
  <c r="AV66"/>
  <c r="AS117"/>
  <c r="AS116"/>
  <c r="AU117"/>
  <c r="AU116"/>
  <c r="AU218"/>
  <c r="AS216"/>
  <c r="AV216" s="1"/>
  <c r="AS213"/>
  <c r="AV213" s="1"/>
  <c r="AU213"/>
  <c r="AS217"/>
  <c r="AV217" s="1"/>
  <c r="AU217"/>
  <c r="AS219"/>
  <c r="AV219" s="1"/>
  <c r="AU219"/>
  <c r="AS221"/>
  <c r="AV221" s="1"/>
  <c r="AU221"/>
  <c r="AS215"/>
  <c r="AV215" s="1"/>
  <c r="AU215"/>
  <c r="AS131"/>
  <c r="AV131" s="1"/>
  <c r="AS133"/>
  <c r="AV133" s="1"/>
  <c r="AS129"/>
  <c r="AV129" s="1"/>
  <c r="AS126"/>
  <c r="AV126" s="1"/>
  <c r="AU124"/>
  <c r="AV116" l="1"/>
  <c r="AV117"/>
  <c r="DB56" i="7" l="1"/>
  <c r="DC56"/>
  <c r="DD56"/>
  <c r="DE56"/>
  <c r="DF56"/>
  <c r="DG56"/>
  <c r="DB57"/>
  <c r="DC57"/>
  <c r="DD57"/>
  <c r="DE57"/>
  <c r="DF57"/>
  <c r="DG57"/>
  <c r="DA57"/>
  <c r="CW57"/>
  <c r="CV57"/>
  <c r="CU57"/>
  <c r="CT57"/>
  <c r="CP57"/>
  <c r="CO57"/>
  <c r="CN57"/>
  <c r="CM57"/>
  <c r="CL57"/>
  <c r="CK57"/>
  <c r="CJ57"/>
  <c r="CF57"/>
  <c r="CE57"/>
  <c r="CD57"/>
  <c r="CC57"/>
  <c r="CB57"/>
  <c r="BX57"/>
  <c r="BW57"/>
  <c r="BV57"/>
  <c r="BU57"/>
  <c r="BT57"/>
  <c r="BS57"/>
  <c r="BQ57"/>
  <c r="BM57"/>
  <c r="BL57"/>
  <c r="BK57"/>
  <c r="BJ57"/>
  <c r="BI57"/>
  <c r="BH57"/>
  <c r="BF57"/>
  <c r="BB57"/>
  <c r="BA57"/>
  <c r="AZ57"/>
  <c r="AY57"/>
  <c r="AX57"/>
  <c r="AW57"/>
  <c r="AV57"/>
  <c r="AU57"/>
  <c r="AT57"/>
  <c r="AS57"/>
  <c r="AR57"/>
  <c r="AQ57"/>
  <c r="AO57"/>
  <c r="AK57"/>
  <c r="AJ57"/>
  <c r="AI57"/>
  <c r="AH57"/>
  <c r="AG57"/>
  <c r="AF57"/>
  <c r="AE57"/>
  <c r="AD57"/>
  <c r="AC57"/>
  <c r="AB57"/>
  <c r="AA57"/>
  <c r="Z57"/>
  <c r="Y57"/>
  <c r="X57"/>
  <c r="V57"/>
  <c r="R57"/>
  <c r="Q57"/>
  <c r="P57"/>
  <c r="O57"/>
  <c r="N57"/>
  <c r="L57"/>
  <c r="K57"/>
  <c r="J57"/>
  <c r="DA56"/>
  <c r="CW56"/>
  <c r="CV56"/>
  <c r="CU56"/>
  <c r="CT56"/>
  <c r="CP56"/>
  <c r="CO56"/>
  <c r="CN56"/>
  <c r="CM56"/>
  <c r="CL56"/>
  <c r="CK56"/>
  <c r="CJ56"/>
  <c r="CF56"/>
  <c r="CE56"/>
  <c r="CD56"/>
  <c r="CC56"/>
  <c r="CB56"/>
  <c r="BX56"/>
  <c r="BW56"/>
  <c r="BV56"/>
  <c r="BU56"/>
  <c r="BT56"/>
  <c r="BS56"/>
  <c r="BQ56"/>
  <c r="BM56"/>
  <c r="BL56"/>
  <c r="BK56"/>
  <c r="BJ56"/>
  <c r="BI56"/>
  <c r="BH56"/>
  <c r="BF56"/>
  <c r="BB56"/>
  <c r="BA56"/>
  <c r="AZ56"/>
  <c r="AY56"/>
  <c r="AX56"/>
  <c r="AW56"/>
  <c r="AV56"/>
  <c r="AU56"/>
  <c r="AT56"/>
  <c r="AS56"/>
  <c r="AR56"/>
  <c r="AQ56"/>
  <c r="AO56"/>
  <c r="AK56"/>
  <c r="AJ56"/>
  <c r="AI56"/>
  <c r="AH56"/>
  <c r="AG56"/>
  <c r="AF56"/>
  <c r="AE56"/>
  <c r="AD56"/>
  <c r="AC56"/>
  <c r="AB56"/>
  <c r="AA56"/>
  <c r="Z56"/>
  <c r="Y56"/>
  <c r="X56"/>
  <c r="V56"/>
  <c r="R56"/>
  <c r="Q56"/>
  <c r="P56"/>
  <c r="O56"/>
  <c r="N56"/>
  <c r="L56"/>
  <c r="K56"/>
  <c r="J56"/>
  <c r="DE57" i="8"/>
  <c r="DC57"/>
  <c r="DA57"/>
  <c r="CW57"/>
  <c r="CV57"/>
  <c r="CU57"/>
  <c r="CT57"/>
  <c r="CP57"/>
  <c r="CO57"/>
  <c r="CN57"/>
  <c r="CM57"/>
  <c r="CL57"/>
  <c r="CK57"/>
  <c r="CJ57"/>
  <c r="CC57"/>
  <c r="CB57"/>
  <c r="BX57"/>
  <c r="BW57"/>
  <c r="BV57"/>
  <c r="BU57"/>
  <c r="BT57"/>
  <c r="BS57"/>
  <c r="BQ57"/>
  <c r="BL57"/>
  <c r="BK57"/>
  <c r="BI57"/>
  <c r="BH57"/>
  <c r="BF57"/>
  <c r="AZ57"/>
  <c r="AY57"/>
  <c r="AX57"/>
  <c r="AV57"/>
  <c r="AU57"/>
  <c r="AT57"/>
  <c r="AR57"/>
  <c r="AQ57"/>
  <c r="AO57"/>
  <c r="AJ57"/>
  <c r="AH57"/>
  <c r="AG57"/>
  <c r="AE57"/>
  <c r="AD57"/>
  <c r="AB57"/>
  <c r="AA57"/>
  <c r="Y57"/>
  <c r="X57"/>
  <c r="V57"/>
  <c r="R57"/>
  <c r="Q57"/>
  <c r="P57"/>
  <c r="O57"/>
  <c r="N57"/>
  <c r="K57"/>
  <c r="J57"/>
  <c r="DE56"/>
  <c r="DC56"/>
  <c r="DA56"/>
  <c r="CW56"/>
  <c r="CV56"/>
  <c r="CU56"/>
  <c r="CT56"/>
  <c r="CP56"/>
  <c r="CO56"/>
  <c r="CN56"/>
  <c r="CM56"/>
  <c r="CL56"/>
  <c r="CK56"/>
  <c r="CJ56"/>
  <c r="CC56"/>
  <c r="CB56"/>
  <c r="BX56"/>
  <c r="BW56"/>
  <c r="BV56"/>
  <c r="BU56"/>
  <c r="BT56"/>
  <c r="BS56"/>
  <c r="BQ56"/>
  <c r="BL56"/>
  <c r="BK56"/>
  <c r="BI56"/>
  <c r="BH56"/>
  <c r="BF56"/>
  <c r="AZ56"/>
  <c r="AY56"/>
  <c r="AX56"/>
  <c r="AV56"/>
  <c r="AU56"/>
  <c r="AT56"/>
  <c r="AR56"/>
  <c r="AQ56"/>
  <c r="AO56"/>
  <c r="AJ56"/>
  <c r="AH56"/>
  <c r="AG56"/>
  <c r="AE56"/>
  <c r="AD56"/>
  <c r="AB56"/>
  <c r="AA56"/>
  <c r="Y56"/>
  <c r="X56"/>
  <c r="V56"/>
  <c r="R56"/>
  <c r="Q56"/>
  <c r="P56"/>
  <c r="O56"/>
  <c r="N56"/>
  <c r="K56"/>
  <c r="J56"/>
  <c r="DC57" i="9"/>
  <c r="DA57"/>
  <c r="DC56"/>
  <c r="DA56"/>
  <c r="CT57"/>
  <c r="CT56"/>
  <c r="CN57"/>
  <c r="CM57"/>
  <c r="CJ57"/>
  <c r="CN56"/>
  <c r="CM56"/>
  <c r="CJ56"/>
  <c r="CB57"/>
  <c r="CB56"/>
  <c r="BX57"/>
  <c r="BW57"/>
  <c r="BV57"/>
  <c r="BU57"/>
  <c r="BT57"/>
  <c r="BS57"/>
  <c r="BQ57"/>
  <c r="BX56"/>
  <c r="BW56"/>
  <c r="BV56"/>
  <c r="BU56"/>
  <c r="BT56"/>
  <c r="BS56"/>
  <c r="BQ56"/>
  <c r="BL57"/>
  <c r="BK57"/>
  <c r="BI57"/>
  <c r="BH57"/>
  <c r="BF57"/>
  <c r="BL56"/>
  <c r="BK56"/>
  <c r="BI56"/>
  <c r="BH56"/>
  <c r="BF56"/>
  <c r="AZ57"/>
  <c r="AY57"/>
  <c r="AX57"/>
  <c r="AV57"/>
  <c r="AU57"/>
  <c r="AT57"/>
  <c r="AR57"/>
  <c r="AQ57"/>
  <c r="AO57"/>
  <c r="AZ56"/>
  <c r="AY56"/>
  <c r="AX56"/>
  <c r="AV56"/>
  <c r="AU56"/>
  <c r="AT56"/>
  <c r="AR56"/>
  <c r="AQ56"/>
  <c r="AO56"/>
  <c r="AE56"/>
  <c r="AG56"/>
  <c r="AH56"/>
  <c r="AE57"/>
  <c r="AG57"/>
  <c r="AH57"/>
  <c r="X56"/>
  <c r="Y56"/>
  <c r="AA56"/>
  <c r="AB56"/>
  <c r="AD56"/>
  <c r="X57"/>
  <c r="Y57"/>
  <c r="AA57"/>
  <c r="AB57"/>
  <c r="AD57"/>
  <c r="V57"/>
  <c r="V56"/>
  <c r="K56"/>
  <c r="N56"/>
  <c r="O56"/>
  <c r="P56"/>
  <c r="Q56"/>
  <c r="K57"/>
  <c r="N57"/>
  <c r="O57"/>
  <c r="P57"/>
  <c r="Q57"/>
  <c r="J57"/>
  <c r="J56"/>
  <c r="DD35" i="7" l="1"/>
  <c r="DD34"/>
  <c r="DD33"/>
  <c r="DD32"/>
  <c r="DD31"/>
  <c r="DD30"/>
  <c r="DD29"/>
  <c r="DD28"/>
  <c r="DD27"/>
  <c r="DD26"/>
  <c r="DD25"/>
  <c r="DD24"/>
  <c r="DD23"/>
  <c r="DD22"/>
  <c r="DD21"/>
  <c r="DD20"/>
  <c r="DD19"/>
  <c r="DD18"/>
  <c r="DD17"/>
  <c r="DD16"/>
  <c r="DD15"/>
  <c r="DD14"/>
  <c r="DD13"/>
  <c r="DD12"/>
  <c r="DD11"/>
  <c r="DD10"/>
  <c r="DD9"/>
  <c r="DD8"/>
  <c r="DD7"/>
  <c r="DD6"/>
  <c r="AI35"/>
  <c r="AF35"/>
  <c r="AC35"/>
  <c r="Z35"/>
  <c r="AI34"/>
  <c r="AF34"/>
  <c r="AC34"/>
  <c r="Z34"/>
  <c r="AI33"/>
  <c r="AF33"/>
  <c r="AC33"/>
  <c r="Z33"/>
  <c r="AI32"/>
  <c r="AF32"/>
  <c r="AC32"/>
  <c r="Z32"/>
  <c r="AI31"/>
  <c r="AF31"/>
  <c r="AC31"/>
  <c r="Z31"/>
  <c r="AI30"/>
  <c r="AF30"/>
  <c r="AC30"/>
  <c r="Z30"/>
  <c r="AI29"/>
  <c r="AF29"/>
  <c r="AC29"/>
  <c r="Z29"/>
  <c r="AI28"/>
  <c r="AF28"/>
  <c r="AC28"/>
  <c r="Z28"/>
  <c r="AI27"/>
  <c r="AF27"/>
  <c r="AC27"/>
  <c r="Z27"/>
  <c r="AI26"/>
  <c r="AF26"/>
  <c r="AC26"/>
  <c r="Z26"/>
  <c r="AI25"/>
  <c r="AF25"/>
  <c r="AC25"/>
  <c r="Z25"/>
  <c r="AI24"/>
  <c r="AF24"/>
  <c r="AC24"/>
  <c r="Z24"/>
  <c r="AI23"/>
  <c r="AF23"/>
  <c r="AC23"/>
  <c r="Z23"/>
  <c r="AI22"/>
  <c r="AF22"/>
  <c r="AC22"/>
  <c r="Z22"/>
  <c r="AI21"/>
  <c r="AF21"/>
  <c r="AC21"/>
  <c r="Z21"/>
  <c r="AI20"/>
  <c r="AF20"/>
  <c r="AC20"/>
  <c r="Z20"/>
  <c r="AI19"/>
  <c r="AF19"/>
  <c r="AC19"/>
  <c r="Z19"/>
  <c r="AI18"/>
  <c r="AF18"/>
  <c r="AC18"/>
  <c r="Z18"/>
  <c r="AI17"/>
  <c r="AF17"/>
  <c r="AC17"/>
  <c r="Z17"/>
  <c r="AI16"/>
  <c r="AF16"/>
  <c r="AC16"/>
  <c r="Z16"/>
  <c r="AI15"/>
  <c r="AF15"/>
  <c r="AC15"/>
  <c r="Z15"/>
  <c r="AI14"/>
  <c r="AF14"/>
  <c r="AC14"/>
  <c r="Z14"/>
  <c r="AI13"/>
  <c r="AF13"/>
  <c r="AC13"/>
  <c r="Z13"/>
  <c r="AI12"/>
  <c r="AF12"/>
  <c r="AC12"/>
  <c r="Z12"/>
  <c r="AI11"/>
  <c r="AF11"/>
  <c r="AC11"/>
  <c r="Z11"/>
  <c r="AI10"/>
  <c r="AF10"/>
  <c r="AC10"/>
  <c r="Z10"/>
  <c r="AI9"/>
  <c r="AF9"/>
  <c r="AC9"/>
  <c r="Z9"/>
  <c r="AI8"/>
  <c r="AF8"/>
  <c r="AC8"/>
  <c r="Z8"/>
  <c r="AI7"/>
  <c r="AF7"/>
  <c r="AC7"/>
  <c r="Z7"/>
  <c r="AI6"/>
  <c r="AF6"/>
  <c r="AC6"/>
  <c r="Z6"/>
  <c r="DD55" l="1"/>
  <c r="DD54"/>
  <c r="DD53"/>
  <c r="DD52"/>
  <c r="DD51"/>
  <c r="DD50"/>
  <c r="DD49"/>
  <c r="DD48"/>
  <c r="DD47"/>
  <c r="DD46"/>
  <c r="BM55"/>
  <c r="BJ55"/>
  <c r="BM54"/>
  <c r="BJ54"/>
  <c r="BM53"/>
  <c r="BJ53"/>
  <c r="BM52"/>
  <c r="BJ52"/>
  <c r="BM51"/>
  <c r="BJ51"/>
  <c r="BM50"/>
  <c r="BJ50"/>
  <c r="BM49"/>
  <c r="BJ49"/>
  <c r="BM48"/>
  <c r="BJ48"/>
  <c r="BM47"/>
  <c r="BJ47"/>
  <c r="BM46"/>
  <c r="BJ46"/>
  <c r="BA55"/>
  <c r="AW55"/>
  <c r="BB55" s="1"/>
  <c r="AS55"/>
  <c r="BB54"/>
  <c r="BA54"/>
  <c r="AW54"/>
  <c r="AS54"/>
  <c r="BA53"/>
  <c r="AW53"/>
  <c r="BB53" s="1"/>
  <c r="AS53"/>
  <c r="BA52"/>
  <c r="AW52"/>
  <c r="BB52" s="1"/>
  <c r="AS52"/>
  <c r="BA51"/>
  <c r="AW51"/>
  <c r="BB51" s="1"/>
  <c r="AS51"/>
  <c r="BA50"/>
  <c r="AW50"/>
  <c r="BB50" s="1"/>
  <c r="AS50"/>
  <c r="BA49"/>
  <c r="AW49"/>
  <c r="BB49" s="1"/>
  <c r="AS49"/>
  <c r="BB48"/>
  <c r="BA48"/>
  <c r="AW48"/>
  <c r="AS48"/>
  <c r="BA47"/>
  <c r="AW47"/>
  <c r="BB47" s="1"/>
  <c r="AS47"/>
  <c r="BA46"/>
  <c r="AW46"/>
  <c r="BB46" s="1"/>
  <c r="AS46"/>
  <c r="AI55"/>
  <c r="AF55"/>
  <c r="AC55"/>
  <c r="Z55"/>
  <c r="AI54"/>
  <c r="AF54"/>
  <c r="AC54"/>
  <c r="Z54"/>
  <c r="AI53"/>
  <c r="AF53"/>
  <c r="AC53"/>
  <c r="Z53"/>
  <c r="AI52"/>
  <c r="AF52"/>
  <c r="AC52"/>
  <c r="Z52"/>
  <c r="AI51"/>
  <c r="AF51"/>
  <c r="AC51"/>
  <c r="Z51"/>
  <c r="AI50"/>
  <c r="AF50"/>
  <c r="AC50"/>
  <c r="Z50"/>
  <c r="AI49"/>
  <c r="AF49"/>
  <c r="AC49"/>
  <c r="Z49"/>
  <c r="AI48"/>
  <c r="AF48"/>
  <c r="AC48"/>
  <c r="Z48"/>
  <c r="AI47"/>
  <c r="AF47"/>
  <c r="AC47"/>
  <c r="Z47"/>
  <c r="AI46"/>
  <c r="AF46"/>
  <c r="AC46"/>
  <c r="Z46"/>
  <c r="DD45" l="1"/>
  <c r="DD44"/>
  <c r="DD43"/>
  <c r="DD42"/>
  <c r="DD41"/>
  <c r="DD40"/>
  <c r="DD39"/>
  <c r="DD38"/>
  <c r="DD37"/>
  <c r="DD36"/>
  <c r="BM45"/>
  <c r="BJ45"/>
  <c r="BM44"/>
  <c r="BJ44"/>
  <c r="BM43"/>
  <c r="BJ43"/>
  <c r="BM42"/>
  <c r="BJ42"/>
  <c r="BM41"/>
  <c r="BJ41"/>
  <c r="BM40"/>
  <c r="BJ40"/>
  <c r="BM39"/>
  <c r="BJ39"/>
  <c r="BM38"/>
  <c r="BJ38"/>
  <c r="BM37"/>
  <c r="BJ37"/>
  <c r="BM36"/>
  <c r="BJ36"/>
  <c r="BA45"/>
  <c r="AW45"/>
  <c r="BB45" s="1"/>
  <c r="AS45"/>
  <c r="BA44"/>
  <c r="AW44"/>
  <c r="BB44" s="1"/>
  <c r="AS44"/>
  <c r="BA43"/>
  <c r="AW43"/>
  <c r="BB43" s="1"/>
  <c r="AS43"/>
  <c r="BA42"/>
  <c r="AW42"/>
  <c r="BB42" s="1"/>
  <c r="AS42"/>
  <c r="BA41"/>
  <c r="AW41"/>
  <c r="BB41" s="1"/>
  <c r="AS41"/>
  <c r="BB40"/>
  <c r="BA40"/>
  <c r="AW40"/>
  <c r="AS40"/>
  <c r="BA39"/>
  <c r="AW39"/>
  <c r="BB39" s="1"/>
  <c r="AS39"/>
  <c r="BA38"/>
  <c r="AW38"/>
  <c r="BB38" s="1"/>
  <c r="AS38"/>
  <c r="BA37"/>
  <c r="AW37"/>
  <c r="BB37" s="1"/>
  <c r="AS37"/>
  <c r="BA36"/>
  <c r="AW36"/>
  <c r="BB36" s="1"/>
  <c r="AS36"/>
  <c r="DJ56" l="1"/>
  <c r="DH57" l="1"/>
  <c r="DJ57"/>
  <c r="DH56"/>
  <c r="DI57"/>
  <c r="DI56"/>
  <c r="BM35"/>
  <c r="BJ35"/>
  <c r="BM34"/>
  <c r="BJ34"/>
  <c r="BM33"/>
  <c r="BJ33"/>
  <c r="BM32"/>
  <c r="BJ32"/>
  <c r="BM31"/>
  <c r="BJ31"/>
  <c r="BM30"/>
  <c r="BJ30"/>
  <c r="BM29"/>
  <c r="BJ29"/>
  <c r="BM28"/>
  <c r="BJ28"/>
  <c r="BM27"/>
  <c r="BJ27"/>
  <c r="BM26"/>
  <c r="BJ26"/>
  <c r="BM25"/>
  <c r="BJ25"/>
  <c r="BM24"/>
  <c r="BJ24"/>
  <c r="BM23"/>
  <c r="BJ23"/>
  <c r="BM22"/>
  <c r="BJ22"/>
  <c r="BM21"/>
  <c r="BJ21"/>
  <c r="BM20"/>
  <c r="BJ20"/>
  <c r="BM19"/>
  <c r="BJ19"/>
  <c r="BM18"/>
  <c r="BJ18"/>
  <c r="BM17"/>
  <c r="BJ17"/>
  <c r="BM16"/>
  <c r="BJ16"/>
  <c r="BM15"/>
  <c r="BJ15"/>
  <c r="BM14"/>
  <c r="BJ14"/>
  <c r="BM13"/>
  <c r="BJ13"/>
  <c r="BM12"/>
  <c r="BJ12"/>
  <c r="BM11"/>
  <c r="BJ11"/>
  <c r="BM10"/>
  <c r="BJ10"/>
  <c r="BM9"/>
  <c r="BJ9"/>
  <c r="BM8"/>
  <c r="BJ8"/>
  <c r="BM7"/>
  <c r="BJ7"/>
  <c r="BM6"/>
  <c r="BJ6"/>
  <c r="BA35"/>
  <c r="BB35" s="1"/>
  <c r="AW35"/>
  <c r="AS35"/>
  <c r="BA34"/>
  <c r="BB34" s="1"/>
  <c r="AW34"/>
  <c r="AS34"/>
  <c r="BA33"/>
  <c r="BB33" s="1"/>
  <c r="AW33"/>
  <c r="AS33"/>
  <c r="BA32"/>
  <c r="BB32" s="1"/>
  <c r="AW32"/>
  <c r="AS32"/>
  <c r="BA31"/>
  <c r="BB31" s="1"/>
  <c r="AW31"/>
  <c r="AS31"/>
  <c r="BA30"/>
  <c r="BB30" s="1"/>
  <c r="AW30"/>
  <c r="AS30"/>
  <c r="BA29"/>
  <c r="BB29" s="1"/>
  <c r="AW29"/>
  <c r="AS29"/>
  <c r="BA28"/>
  <c r="BB28" s="1"/>
  <c r="AW28"/>
  <c r="AS28"/>
  <c r="BA27"/>
  <c r="BB27" s="1"/>
  <c r="AW27"/>
  <c r="AS27"/>
  <c r="BA26"/>
  <c r="BB26" s="1"/>
  <c r="AW26"/>
  <c r="AS26"/>
  <c r="BA25"/>
  <c r="BB25" s="1"/>
  <c r="AW25"/>
  <c r="AS25"/>
  <c r="BA24"/>
  <c r="BB24" s="1"/>
  <c r="AW24"/>
  <c r="AS24"/>
  <c r="BA23"/>
  <c r="BB23" s="1"/>
  <c r="AW23"/>
  <c r="AS23"/>
  <c r="BA22"/>
  <c r="BB22" s="1"/>
  <c r="AW22"/>
  <c r="AS22"/>
  <c r="BA21"/>
  <c r="BB21" s="1"/>
  <c r="AW21"/>
  <c r="AS21"/>
  <c r="BA20"/>
  <c r="BB20" s="1"/>
  <c r="AW20"/>
  <c r="AS20"/>
  <c r="BA19"/>
  <c r="BB19" s="1"/>
  <c r="AW19"/>
  <c r="AS19"/>
  <c r="BA18"/>
  <c r="BB18" s="1"/>
  <c r="AW18"/>
  <c r="AS18"/>
  <c r="BA17"/>
  <c r="BB17" s="1"/>
  <c r="AW17"/>
  <c r="AS17"/>
  <c r="BA16"/>
  <c r="BB16" s="1"/>
  <c r="AW16"/>
  <c r="AS16"/>
  <c r="BA15"/>
  <c r="BB15" s="1"/>
  <c r="AW15"/>
  <c r="AS15"/>
  <c r="BA14"/>
  <c r="BB14" s="1"/>
  <c r="AW14"/>
  <c r="AS14"/>
  <c r="BA13"/>
  <c r="BB13" s="1"/>
  <c r="AW13"/>
  <c r="AS13"/>
  <c r="BA12"/>
  <c r="BB12" s="1"/>
  <c r="AW12"/>
  <c r="AS12"/>
  <c r="BA11"/>
  <c r="BB11" s="1"/>
  <c r="AW11"/>
  <c r="AS11"/>
  <c r="BA10"/>
  <c r="BB10" s="1"/>
  <c r="AW10"/>
  <c r="AS10"/>
  <c r="BA9"/>
  <c r="BB9" s="1"/>
  <c r="AW9"/>
  <c r="AS9"/>
  <c r="BA8"/>
  <c r="BB8" s="1"/>
  <c r="AW8"/>
  <c r="AS8"/>
  <c r="BA7"/>
  <c r="BB7" s="1"/>
  <c r="AW7"/>
  <c r="AS7"/>
  <c r="BA6"/>
  <c r="BB6" s="1"/>
  <c r="AW6"/>
  <c r="AS6"/>
  <c r="AI45" l="1"/>
  <c r="AF45"/>
  <c r="AC45"/>
  <c r="Z45"/>
  <c r="AI44"/>
  <c r="AF44"/>
  <c r="AC44"/>
  <c r="Z44"/>
  <c r="AI43"/>
  <c r="AF43"/>
  <c r="AC43"/>
  <c r="Z43"/>
  <c r="AI42"/>
  <c r="AF42"/>
  <c r="AC42"/>
  <c r="Z42"/>
  <c r="AI41"/>
  <c r="AF41"/>
  <c r="AC41"/>
  <c r="Z41"/>
  <c r="AI40"/>
  <c r="AF40"/>
  <c r="AC40"/>
  <c r="Z40"/>
  <c r="AI39"/>
  <c r="AF39"/>
  <c r="AC39"/>
  <c r="Z39"/>
  <c r="AI38"/>
  <c r="AF38"/>
  <c r="AC38"/>
  <c r="Z38"/>
  <c r="AI37"/>
  <c r="AF37"/>
  <c r="AC37"/>
  <c r="Z37"/>
  <c r="AI36"/>
  <c r="AF36"/>
  <c r="AC36"/>
  <c r="Z36"/>
  <c r="BM55" i="8" l="1"/>
  <c r="BJ55"/>
  <c r="BM54"/>
  <c r="BJ54"/>
  <c r="BM53"/>
  <c r="BJ53"/>
  <c r="BM52"/>
  <c r="BJ52"/>
  <c r="BM51"/>
  <c r="BJ51"/>
  <c r="BM50"/>
  <c r="BJ50"/>
  <c r="BM49"/>
  <c r="BJ49"/>
  <c r="BM48"/>
  <c r="BJ48"/>
  <c r="BM47"/>
  <c r="BJ47"/>
  <c r="BM46"/>
  <c r="BJ46"/>
  <c r="BA55"/>
  <c r="AW55"/>
  <c r="BB55" s="1"/>
  <c r="AS55"/>
  <c r="BA54"/>
  <c r="AW54"/>
  <c r="AS54"/>
  <c r="BA53"/>
  <c r="AW53"/>
  <c r="BB53" s="1"/>
  <c r="AS53"/>
  <c r="BA52"/>
  <c r="AW52"/>
  <c r="AS52"/>
  <c r="BA51"/>
  <c r="AW51"/>
  <c r="BB51" s="1"/>
  <c r="AS51"/>
  <c r="BA50"/>
  <c r="AW50"/>
  <c r="AS50"/>
  <c r="BA49"/>
  <c r="AW49"/>
  <c r="BB49" s="1"/>
  <c r="AS49"/>
  <c r="BA48"/>
  <c r="AW48"/>
  <c r="AS48"/>
  <c r="BA47"/>
  <c r="AW47"/>
  <c r="BB47" s="1"/>
  <c r="AS47"/>
  <c r="BA46"/>
  <c r="AW46"/>
  <c r="AS46"/>
  <c r="AI55"/>
  <c r="AF55"/>
  <c r="AC55"/>
  <c r="Z55"/>
  <c r="AI54"/>
  <c r="AF54"/>
  <c r="AC54"/>
  <c r="Z54"/>
  <c r="AI53"/>
  <c r="AF53"/>
  <c r="AC53"/>
  <c r="Z53"/>
  <c r="AI52"/>
  <c r="AF52"/>
  <c r="AC52"/>
  <c r="Z52"/>
  <c r="AI51"/>
  <c r="AF51"/>
  <c r="AC51"/>
  <c r="Z51"/>
  <c r="AI50"/>
  <c r="AF50"/>
  <c r="AC50"/>
  <c r="Z50"/>
  <c r="AI49"/>
  <c r="AF49"/>
  <c r="AC49"/>
  <c r="Z49"/>
  <c r="AI48"/>
  <c r="AF48"/>
  <c r="AC48"/>
  <c r="Z48"/>
  <c r="AI47"/>
  <c r="AF47"/>
  <c r="AC47"/>
  <c r="Z47"/>
  <c r="AI46"/>
  <c r="AF46"/>
  <c r="AC46"/>
  <c r="Z46"/>
  <c r="L55"/>
  <c r="L54"/>
  <c r="L53"/>
  <c r="L52"/>
  <c r="L51"/>
  <c r="L50"/>
  <c r="L49"/>
  <c r="L48"/>
  <c r="L47"/>
  <c r="L46"/>
  <c r="AK57" l="1"/>
  <c r="AK56"/>
  <c r="BB46"/>
  <c r="BB48"/>
  <c r="BB50"/>
  <c r="BB52"/>
  <c r="BB54"/>
  <c r="CD44" l="1"/>
  <c r="CD36"/>
  <c r="BM45"/>
  <c r="BJ45"/>
  <c r="BM44"/>
  <c r="BJ44"/>
  <c r="BM43"/>
  <c r="BJ43"/>
  <c r="BM42"/>
  <c r="BJ42"/>
  <c r="BM41"/>
  <c r="BJ41"/>
  <c r="BM40"/>
  <c r="BJ40"/>
  <c r="BM39"/>
  <c r="BJ39"/>
  <c r="BM38"/>
  <c r="BJ38"/>
  <c r="BM37"/>
  <c r="BJ37"/>
  <c r="BM36"/>
  <c r="BJ36"/>
  <c r="BA45"/>
  <c r="AW45"/>
  <c r="AS45"/>
  <c r="BA44"/>
  <c r="AW44"/>
  <c r="BB44" s="1"/>
  <c r="AS44"/>
  <c r="BA43"/>
  <c r="AW43"/>
  <c r="AS43"/>
  <c r="BA42"/>
  <c r="AW42"/>
  <c r="BB42" s="1"/>
  <c r="AS42"/>
  <c r="BA41"/>
  <c r="AW41"/>
  <c r="AS41"/>
  <c r="BA40"/>
  <c r="AW40"/>
  <c r="AS40"/>
  <c r="BA39"/>
  <c r="AW39"/>
  <c r="AS39"/>
  <c r="BA38"/>
  <c r="AW38"/>
  <c r="AS38"/>
  <c r="BA37"/>
  <c r="AW37"/>
  <c r="AS37"/>
  <c r="BA36"/>
  <c r="AW36"/>
  <c r="AS36"/>
  <c r="AI45"/>
  <c r="AF45"/>
  <c r="AC45"/>
  <c r="Z45"/>
  <c r="AI44"/>
  <c r="AF44"/>
  <c r="AC44"/>
  <c r="Z44"/>
  <c r="AI43"/>
  <c r="AF43"/>
  <c r="AC43"/>
  <c r="Z43"/>
  <c r="AI42"/>
  <c r="AF42"/>
  <c r="AC42"/>
  <c r="Z42"/>
  <c r="AI41"/>
  <c r="AF41"/>
  <c r="AC41"/>
  <c r="Z41"/>
  <c r="AI40"/>
  <c r="AF40"/>
  <c r="AC40"/>
  <c r="Z40"/>
  <c r="AI39"/>
  <c r="AF39"/>
  <c r="AC39"/>
  <c r="Z39"/>
  <c r="AI38"/>
  <c r="AF38"/>
  <c r="AC38"/>
  <c r="Z38"/>
  <c r="AI37"/>
  <c r="AF37"/>
  <c r="AC37"/>
  <c r="Z37"/>
  <c r="AI36"/>
  <c r="AF36"/>
  <c r="AC36"/>
  <c r="Z36"/>
  <c r="L45"/>
  <c r="L44"/>
  <c r="L43"/>
  <c r="L42"/>
  <c r="L41"/>
  <c r="L40"/>
  <c r="L39"/>
  <c r="L38"/>
  <c r="L37"/>
  <c r="L36"/>
  <c r="BB37" l="1"/>
  <c r="BB39"/>
  <c r="BB40"/>
  <c r="BB36"/>
  <c r="BB38"/>
  <c r="BB41"/>
  <c r="BB43"/>
  <c r="BB45"/>
  <c r="CD37"/>
  <c r="CD38"/>
  <c r="CD45"/>
  <c r="CD39" l="1"/>
  <c r="CD40" l="1"/>
  <c r="CD41" l="1"/>
  <c r="CD42" l="1"/>
  <c r="CD56" l="1"/>
  <c r="CD57"/>
  <c r="CE57"/>
  <c r="BM35"/>
  <c r="BJ35"/>
  <c r="BM34"/>
  <c r="BJ34"/>
  <c r="BM33"/>
  <c r="BJ33"/>
  <c r="BM32"/>
  <c r="BJ32"/>
  <c r="BM31"/>
  <c r="BJ31"/>
  <c r="BM30"/>
  <c r="BJ30"/>
  <c r="BM29"/>
  <c r="BJ29"/>
  <c r="BM28"/>
  <c r="BJ28"/>
  <c r="BM27"/>
  <c r="BJ27"/>
  <c r="BM26"/>
  <c r="BJ26"/>
  <c r="BM25"/>
  <c r="BJ25"/>
  <c r="BM24"/>
  <c r="BJ24"/>
  <c r="BM23"/>
  <c r="BJ23"/>
  <c r="BM22"/>
  <c r="BJ22"/>
  <c r="BM21"/>
  <c r="BJ21"/>
  <c r="BM20"/>
  <c r="BJ20"/>
  <c r="BM19"/>
  <c r="BJ19"/>
  <c r="BM18"/>
  <c r="BJ18"/>
  <c r="BM17"/>
  <c r="BJ17"/>
  <c r="BM16"/>
  <c r="BJ16"/>
  <c r="BM15"/>
  <c r="BJ15"/>
  <c r="BM14"/>
  <c r="BJ14"/>
  <c r="BM13"/>
  <c r="BJ13"/>
  <c r="BM12"/>
  <c r="BJ12"/>
  <c r="BM11"/>
  <c r="BJ11"/>
  <c r="BM10"/>
  <c r="BJ10"/>
  <c r="BM9"/>
  <c r="BJ9"/>
  <c r="BM8"/>
  <c r="BJ8"/>
  <c r="BM7"/>
  <c r="BJ7"/>
  <c r="BM6"/>
  <c r="BJ6"/>
  <c r="BA35"/>
  <c r="AW35"/>
  <c r="AS35"/>
  <c r="BA34"/>
  <c r="AW34"/>
  <c r="AS34"/>
  <c r="BA33"/>
  <c r="AW33"/>
  <c r="AS33"/>
  <c r="BA32"/>
  <c r="AW32"/>
  <c r="BB32" s="1"/>
  <c r="AS32"/>
  <c r="BA31"/>
  <c r="AW31"/>
  <c r="AS31"/>
  <c r="BA30"/>
  <c r="AW30"/>
  <c r="BB30" s="1"/>
  <c r="AS30"/>
  <c r="BA29"/>
  <c r="AW29"/>
  <c r="AS29"/>
  <c r="BA28"/>
  <c r="AW28"/>
  <c r="BB28" s="1"/>
  <c r="AS28"/>
  <c r="BA27"/>
  <c r="AW27"/>
  <c r="AS27"/>
  <c r="BA26"/>
  <c r="AW26"/>
  <c r="BB26" s="1"/>
  <c r="AS26"/>
  <c r="BA25"/>
  <c r="AW25"/>
  <c r="AS25"/>
  <c r="BA24"/>
  <c r="AW24"/>
  <c r="BB24" s="1"/>
  <c r="AS24"/>
  <c r="BA23"/>
  <c r="AW23"/>
  <c r="AS23"/>
  <c r="BA22"/>
  <c r="AW22"/>
  <c r="AS22"/>
  <c r="BA21"/>
  <c r="AW21"/>
  <c r="AS21"/>
  <c r="BA20"/>
  <c r="AW20"/>
  <c r="BB20" s="1"/>
  <c r="AS20"/>
  <c r="BA19"/>
  <c r="AW19"/>
  <c r="AS19"/>
  <c r="BA18"/>
  <c r="AW18"/>
  <c r="BB18" s="1"/>
  <c r="AS18"/>
  <c r="BA17"/>
  <c r="AW17"/>
  <c r="AS17"/>
  <c r="BA16"/>
  <c r="AW16"/>
  <c r="AS16"/>
  <c r="BA15"/>
  <c r="AW15"/>
  <c r="AS15"/>
  <c r="BA14"/>
  <c r="AW14"/>
  <c r="AS14"/>
  <c r="BA13"/>
  <c r="AW13"/>
  <c r="AS13"/>
  <c r="BA12"/>
  <c r="AW12"/>
  <c r="BB12" s="1"/>
  <c r="AS12"/>
  <c r="BA11"/>
  <c r="AW11"/>
  <c r="AS11"/>
  <c r="BA10"/>
  <c r="AW10"/>
  <c r="BB10" s="1"/>
  <c r="AS10"/>
  <c r="BA9"/>
  <c r="AW9"/>
  <c r="AS9"/>
  <c r="BA8"/>
  <c r="AW8"/>
  <c r="AS8"/>
  <c r="BA7"/>
  <c r="AW7"/>
  <c r="AS7"/>
  <c r="BA6"/>
  <c r="AW6"/>
  <c r="AS6"/>
  <c r="AI35"/>
  <c r="AF35"/>
  <c r="AC35"/>
  <c r="Z35"/>
  <c r="AI34"/>
  <c r="AF34"/>
  <c r="AC34"/>
  <c r="Z34"/>
  <c r="AI33"/>
  <c r="AF33"/>
  <c r="AC33"/>
  <c r="Z33"/>
  <c r="AI32"/>
  <c r="AF32"/>
  <c r="AC32"/>
  <c r="Z32"/>
  <c r="AI31"/>
  <c r="AF31"/>
  <c r="AC31"/>
  <c r="Z31"/>
  <c r="AI30"/>
  <c r="AF30"/>
  <c r="AC30"/>
  <c r="Z30"/>
  <c r="AI29"/>
  <c r="AF29"/>
  <c r="AC29"/>
  <c r="Z29"/>
  <c r="AI28"/>
  <c r="AF28"/>
  <c r="AC28"/>
  <c r="Z28"/>
  <c r="AI27"/>
  <c r="AF27"/>
  <c r="AC27"/>
  <c r="Z27"/>
  <c r="AI26"/>
  <c r="AF26"/>
  <c r="AC26"/>
  <c r="Z26"/>
  <c r="AI25"/>
  <c r="AF25"/>
  <c r="AC25"/>
  <c r="Z25"/>
  <c r="AI24"/>
  <c r="AF24"/>
  <c r="AC24"/>
  <c r="Z24"/>
  <c r="AI23"/>
  <c r="AF23"/>
  <c r="AC23"/>
  <c r="Z23"/>
  <c r="AI22"/>
  <c r="AF22"/>
  <c r="AC22"/>
  <c r="Z22"/>
  <c r="AI21"/>
  <c r="AF21"/>
  <c r="AC21"/>
  <c r="Z21"/>
  <c r="AI20"/>
  <c r="AF20"/>
  <c r="AC20"/>
  <c r="Z20"/>
  <c r="AI19"/>
  <c r="AF19"/>
  <c r="AC19"/>
  <c r="Z19"/>
  <c r="AI18"/>
  <c r="AF18"/>
  <c r="AC18"/>
  <c r="Z18"/>
  <c r="AI17"/>
  <c r="AF17"/>
  <c r="AC17"/>
  <c r="Z17"/>
  <c r="AI16"/>
  <c r="AF16"/>
  <c r="AC16"/>
  <c r="Z16"/>
  <c r="AI15"/>
  <c r="AF15"/>
  <c r="AC15"/>
  <c r="Z15"/>
  <c r="AI14"/>
  <c r="AF14"/>
  <c r="AC14"/>
  <c r="Z14"/>
  <c r="AI13"/>
  <c r="AF13"/>
  <c r="AC13"/>
  <c r="Z13"/>
  <c r="AI12"/>
  <c r="AF12"/>
  <c r="AC12"/>
  <c r="Z12"/>
  <c r="AI11"/>
  <c r="AF11"/>
  <c r="AC11"/>
  <c r="Z11"/>
  <c r="AI10"/>
  <c r="AF10"/>
  <c r="AC10"/>
  <c r="Z10"/>
  <c r="AI9"/>
  <c r="AF9"/>
  <c r="AC9"/>
  <c r="Z9"/>
  <c r="AI8"/>
  <c r="AF8"/>
  <c r="AC8"/>
  <c r="Z8"/>
  <c r="AI7"/>
  <c r="AF7"/>
  <c r="AC7"/>
  <c r="Z7"/>
  <c r="AI6"/>
  <c r="AF6"/>
  <c r="AC6"/>
  <c r="Z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BB13" l="1"/>
  <c r="BB21"/>
  <c r="BB34"/>
  <c r="BB7"/>
  <c r="BB9"/>
  <c r="BB15"/>
  <c r="BB16"/>
  <c r="BB22"/>
  <c r="L57"/>
  <c r="L56"/>
  <c r="Z56"/>
  <c r="Z57"/>
  <c r="AF56"/>
  <c r="AF57"/>
  <c r="BA57"/>
  <c r="BA56"/>
  <c r="AC57"/>
  <c r="AC56"/>
  <c r="AI57"/>
  <c r="AI56"/>
  <c r="BB6"/>
  <c r="AW57"/>
  <c r="AW56"/>
  <c r="BB8"/>
  <c r="BB11"/>
  <c r="BB14"/>
  <c r="BB17"/>
  <c r="BB19"/>
  <c r="BB23"/>
  <c r="BB25"/>
  <c r="BB27"/>
  <c r="BB29"/>
  <c r="BB31"/>
  <c r="BB33"/>
  <c r="BB35"/>
  <c r="BJ56"/>
  <c r="BJ57"/>
  <c r="DD57"/>
  <c r="DD56"/>
  <c r="AS57"/>
  <c r="AS56"/>
  <c r="BM57"/>
  <c r="BM56"/>
  <c r="CF56"/>
  <c r="CE56"/>
  <c r="DF57" l="1"/>
  <c r="DF56"/>
  <c r="BB56"/>
  <c r="BB57"/>
  <c r="DH57"/>
  <c r="DH56"/>
  <c r="CF57"/>
  <c r="CE55" i="9"/>
  <c r="CE54"/>
  <c r="CE53"/>
  <c r="CE52"/>
  <c r="CE51"/>
  <c r="CE50"/>
  <c r="CE49"/>
  <c r="CE48"/>
  <c r="CE47"/>
  <c r="CE46"/>
  <c r="DG56" i="8" l="1"/>
  <c r="DG57"/>
  <c r="BA55" i="9" l="1"/>
  <c r="AW55"/>
  <c r="AS55"/>
  <c r="BB55" s="1"/>
  <c r="CC55" s="1"/>
  <c r="CF55" s="1"/>
  <c r="CV55" s="1"/>
  <c r="BA54"/>
  <c r="AW54"/>
  <c r="AS54"/>
  <c r="BA53"/>
  <c r="AW53"/>
  <c r="AS53"/>
  <c r="BB53" s="1"/>
  <c r="CC53" s="1"/>
  <c r="CF53" s="1"/>
  <c r="CV53" s="1"/>
  <c r="BA52"/>
  <c r="AW52"/>
  <c r="AS52"/>
  <c r="BA51"/>
  <c r="AW51"/>
  <c r="AS51"/>
  <c r="BB51" s="1"/>
  <c r="CC51" s="1"/>
  <c r="CF51" s="1"/>
  <c r="CV51" s="1"/>
  <c r="BA50"/>
  <c r="AW50"/>
  <c r="AS50"/>
  <c r="BA49"/>
  <c r="AW49"/>
  <c r="AS49"/>
  <c r="BB49" s="1"/>
  <c r="CC49" s="1"/>
  <c r="CF49" s="1"/>
  <c r="CV49" s="1"/>
  <c r="BA48"/>
  <c r="AW48"/>
  <c r="AS48"/>
  <c r="BA47"/>
  <c r="AW47"/>
  <c r="AS47"/>
  <c r="BB47" s="1"/>
  <c r="CC47" s="1"/>
  <c r="CF47" s="1"/>
  <c r="CV47" s="1"/>
  <c r="BA46"/>
  <c r="AW46"/>
  <c r="AS46"/>
  <c r="AI55"/>
  <c r="AF55"/>
  <c r="AC55"/>
  <c r="CL55" s="1"/>
  <c r="Z55"/>
  <c r="CK55" s="1"/>
  <c r="AI54"/>
  <c r="AF54"/>
  <c r="AC54"/>
  <c r="CL54" s="1"/>
  <c r="Z54"/>
  <c r="CK54" s="1"/>
  <c r="AI53"/>
  <c r="AF53"/>
  <c r="AC53"/>
  <c r="CL53" s="1"/>
  <c r="Z53"/>
  <c r="AI52"/>
  <c r="AF52"/>
  <c r="AC52"/>
  <c r="CL52" s="1"/>
  <c r="Z52"/>
  <c r="CK52" s="1"/>
  <c r="AI51"/>
  <c r="AF51"/>
  <c r="AC51"/>
  <c r="CL51" s="1"/>
  <c r="Z51"/>
  <c r="AI50"/>
  <c r="AF50"/>
  <c r="AC50"/>
  <c r="CL50" s="1"/>
  <c r="Z50"/>
  <c r="CK50" s="1"/>
  <c r="AI49"/>
  <c r="AF49"/>
  <c r="AC49"/>
  <c r="CL49" s="1"/>
  <c r="Z49"/>
  <c r="CK49" s="1"/>
  <c r="AI48"/>
  <c r="AF48"/>
  <c r="AC48"/>
  <c r="CL48" s="1"/>
  <c r="Z48"/>
  <c r="CK48" s="1"/>
  <c r="AI47"/>
  <c r="AF47"/>
  <c r="AC47"/>
  <c r="CL47" s="1"/>
  <c r="Z47"/>
  <c r="AI46"/>
  <c r="AF46"/>
  <c r="AC46"/>
  <c r="CL46" s="1"/>
  <c r="Z46"/>
  <c r="CK46" s="1"/>
  <c r="L55"/>
  <c r="L54"/>
  <c r="L53"/>
  <c r="L52"/>
  <c r="L51"/>
  <c r="R50"/>
  <c r="L50"/>
  <c r="R49"/>
  <c r="L49"/>
  <c r="L48"/>
  <c r="L47"/>
  <c r="L46"/>
  <c r="CP46" l="1"/>
  <c r="CU46" s="1"/>
  <c r="R47"/>
  <c r="CK47"/>
  <c r="CP47" s="1"/>
  <c r="CU47" s="1"/>
  <c r="CW47" s="1"/>
  <c r="DE47" s="1"/>
  <c r="CP48"/>
  <c r="CU48" s="1"/>
  <c r="CP49"/>
  <c r="CU49" s="1"/>
  <c r="CP50"/>
  <c r="CU50" s="1"/>
  <c r="R51"/>
  <c r="R57" s="1"/>
  <c r="CK51"/>
  <c r="CP51" s="1"/>
  <c r="CU51" s="1"/>
  <c r="CP52"/>
  <c r="CU52" s="1"/>
  <c r="CW52" s="1"/>
  <c r="DE52" s="1"/>
  <c r="R53"/>
  <c r="CK53"/>
  <c r="CP53" s="1"/>
  <c r="CU53" s="1"/>
  <c r="CP54"/>
  <c r="CU54" s="1"/>
  <c r="CP55"/>
  <c r="CU55" s="1"/>
  <c r="CW55" s="1"/>
  <c r="DE55" s="1"/>
  <c r="CW49"/>
  <c r="DE49" s="1"/>
  <c r="CW51"/>
  <c r="DE51" s="1"/>
  <c r="CW53"/>
  <c r="DE53" s="1"/>
  <c r="L56"/>
  <c r="L57"/>
  <c r="R56"/>
  <c r="BB46"/>
  <c r="CC46" s="1"/>
  <c r="CF46" s="1"/>
  <c r="CV46" s="1"/>
  <c r="BB48"/>
  <c r="CC48" s="1"/>
  <c r="CF48" s="1"/>
  <c r="CV48" s="1"/>
  <c r="BB50"/>
  <c r="CC50" s="1"/>
  <c r="CF50" s="1"/>
  <c r="CV50" s="1"/>
  <c r="BB52"/>
  <c r="CC52" s="1"/>
  <c r="CF52" s="1"/>
  <c r="CV52" s="1"/>
  <c r="BB54"/>
  <c r="CC54" s="1"/>
  <c r="CF54" s="1"/>
  <c r="CV54" s="1"/>
  <c r="DH55" l="1"/>
  <c r="DF55"/>
  <c r="DG55" s="1"/>
  <c r="DF47"/>
  <c r="DG47" s="1"/>
  <c r="DH47"/>
  <c r="DH49"/>
  <c r="DF49"/>
  <c r="DG49" s="1"/>
  <c r="DF52"/>
  <c r="DG52" s="1"/>
  <c r="DH52"/>
  <c r="DH51"/>
  <c r="DF51"/>
  <c r="DG51" s="1"/>
  <c r="CW54"/>
  <c r="DE54" s="1"/>
  <c r="CW50"/>
  <c r="DE50" s="1"/>
  <c r="CW48"/>
  <c r="DE48" s="1"/>
  <c r="DF53"/>
  <c r="DG53" s="1"/>
  <c r="DH53"/>
  <c r="CW46"/>
  <c r="DE46" s="1"/>
  <c r="AK56"/>
  <c r="AK57"/>
  <c r="CD45"/>
  <c r="CE45" s="1"/>
  <c r="CE44"/>
  <c r="CD36"/>
  <c r="CD37" s="1"/>
  <c r="BM45"/>
  <c r="BJ45"/>
  <c r="BM44"/>
  <c r="BJ44"/>
  <c r="BM43"/>
  <c r="BJ43"/>
  <c r="BM42"/>
  <c r="BJ42"/>
  <c r="BM41"/>
  <c r="BJ41"/>
  <c r="BM40"/>
  <c r="BJ40"/>
  <c r="BM39"/>
  <c r="BJ39"/>
  <c r="CO39" s="1"/>
  <c r="BM38"/>
  <c r="BJ38"/>
  <c r="CO38" s="1"/>
  <c r="BM37"/>
  <c r="BJ37"/>
  <c r="CO37" s="1"/>
  <c r="BM36"/>
  <c r="BJ36"/>
  <c r="CO36" s="1"/>
  <c r="BA45"/>
  <c r="AW45"/>
  <c r="AS45"/>
  <c r="BA44"/>
  <c r="AW44"/>
  <c r="AS44"/>
  <c r="BA43"/>
  <c r="AW43"/>
  <c r="AS43"/>
  <c r="BA42"/>
  <c r="AW42"/>
  <c r="AS42"/>
  <c r="BA41"/>
  <c r="AW41"/>
  <c r="AS41"/>
  <c r="BA40"/>
  <c r="AW40"/>
  <c r="AS40"/>
  <c r="BA39"/>
  <c r="AW39"/>
  <c r="AS39"/>
  <c r="BA38"/>
  <c r="AW38"/>
  <c r="AS38"/>
  <c r="BA37"/>
  <c r="AW37"/>
  <c r="AS37"/>
  <c r="BA36"/>
  <c r="AW36"/>
  <c r="AS36"/>
  <c r="AI45"/>
  <c r="AF45"/>
  <c r="AC45"/>
  <c r="Z45"/>
  <c r="CK45" s="1"/>
  <c r="AI44"/>
  <c r="AF44"/>
  <c r="AC44"/>
  <c r="Z44"/>
  <c r="CK44" s="1"/>
  <c r="AI43"/>
  <c r="AF43"/>
  <c r="AC43"/>
  <c r="Z43"/>
  <c r="CK43" s="1"/>
  <c r="AI42"/>
  <c r="AF42"/>
  <c r="AC42"/>
  <c r="Z42"/>
  <c r="CK42" s="1"/>
  <c r="AI41"/>
  <c r="AF41"/>
  <c r="AC41"/>
  <c r="Z41"/>
  <c r="CK41" s="1"/>
  <c r="AI40"/>
  <c r="AF40"/>
  <c r="AC40"/>
  <c r="CL40" s="1"/>
  <c r="Z40"/>
  <c r="CK40" s="1"/>
  <c r="AI39"/>
  <c r="AF39"/>
  <c r="AC39"/>
  <c r="CL39" s="1"/>
  <c r="Z39"/>
  <c r="CK39" s="1"/>
  <c r="AI38"/>
  <c r="AF38"/>
  <c r="AC38"/>
  <c r="CL38" s="1"/>
  <c r="Z38"/>
  <c r="CK38" s="1"/>
  <c r="AI37"/>
  <c r="AF37"/>
  <c r="AC37"/>
  <c r="CL37" s="1"/>
  <c r="Z37"/>
  <c r="CK37" s="1"/>
  <c r="AI36"/>
  <c r="AF36"/>
  <c r="AC36"/>
  <c r="CL36" s="1"/>
  <c r="Z36"/>
  <c r="CK36" s="1"/>
  <c r="CP36" l="1"/>
  <c r="CU36" s="1"/>
  <c r="CP37"/>
  <c r="CU37" s="1"/>
  <c r="CP38"/>
  <c r="CU38" s="1"/>
  <c r="CP39"/>
  <c r="CU39" s="1"/>
  <c r="CO40"/>
  <c r="CP40" s="1"/>
  <c r="CU40" s="1"/>
  <c r="CO41"/>
  <c r="CO42"/>
  <c r="CO43"/>
  <c r="CO44"/>
  <c r="CO45"/>
  <c r="DF46"/>
  <c r="DG46" s="1"/>
  <c r="DH46"/>
  <c r="DF50"/>
  <c r="DG50" s="1"/>
  <c r="DH50"/>
  <c r="CL41"/>
  <c r="CL42"/>
  <c r="CL43"/>
  <c r="CL44"/>
  <c r="CL45"/>
  <c r="BB37"/>
  <c r="CC37" s="1"/>
  <c r="BB39"/>
  <c r="CC39" s="1"/>
  <c r="BB43"/>
  <c r="CC43" s="1"/>
  <c r="BB45"/>
  <c r="CC45" s="1"/>
  <c r="CF45" s="1"/>
  <c r="CV45" s="1"/>
  <c r="DF48"/>
  <c r="DG48" s="1"/>
  <c r="DH48"/>
  <c r="DF54"/>
  <c r="DG54" s="1"/>
  <c r="DH54"/>
  <c r="BB41"/>
  <c r="CC41" s="1"/>
  <c r="BB36"/>
  <c r="CC36" s="1"/>
  <c r="BB38"/>
  <c r="CC38" s="1"/>
  <c r="BB40"/>
  <c r="CC40" s="1"/>
  <c r="BB42"/>
  <c r="CC42" s="1"/>
  <c r="BB44"/>
  <c r="CC44" s="1"/>
  <c r="CF44" s="1"/>
  <c r="CV44" s="1"/>
  <c r="CE36"/>
  <c r="CF36" s="1"/>
  <c r="CV36" s="1"/>
  <c r="CD38"/>
  <c r="CE37"/>
  <c r="CF37" s="1"/>
  <c r="CV37" s="1"/>
  <c r="CW37" s="1"/>
  <c r="DE37" s="1"/>
  <c r="DF37" l="1"/>
  <c r="DG37" s="1"/>
  <c r="DH37"/>
  <c r="CP45"/>
  <c r="CU45" s="1"/>
  <c r="CW45" s="1"/>
  <c r="DE45" s="1"/>
  <c r="CP43"/>
  <c r="CU43" s="1"/>
  <c r="CP41"/>
  <c r="CU41" s="1"/>
  <c r="CP44"/>
  <c r="CU44" s="1"/>
  <c r="CW44" s="1"/>
  <c r="DE44" s="1"/>
  <c r="CP42"/>
  <c r="CU42" s="1"/>
  <c r="CW36"/>
  <c r="DE36" s="1"/>
  <c r="AJ57"/>
  <c r="AJ56"/>
  <c r="CD39"/>
  <c r="CE38"/>
  <c r="CF38" s="1"/>
  <c r="CV38" s="1"/>
  <c r="CW38" s="1"/>
  <c r="DE38" s="1"/>
  <c r="DF38" l="1"/>
  <c r="DG38" s="1"/>
  <c r="DH38"/>
  <c r="DH45"/>
  <c r="DF45"/>
  <c r="DG45" s="1"/>
  <c r="DF36"/>
  <c r="DG36" s="1"/>
  <c r="DH36"/>
  <c r="DF44"/>
  <c r="DG44" s="1"/>
  <c r="DH44"/>
  <c r="CD40"/>
  <c r="CE39"/>
  <c r="CF39" s="1"/>
  <c r="CV39" s="1"/>
  <c r="CW39" s="1"/>
  <c r="DE39" s="1"/>
  <c r="DF39" l="1"/>
  <c r="DG39" s="1"/>
  <c r="DH39"/>
  <c r="CD41"/>
  <c r="CE40"/>
  <c r="CF40" s="1"/>
  <c r="CV40" s="1"/>
  <c r="CW40" s="1"/>
  <c r="DE40" s="1"/>
  <c r="DF40" l="1"/>
  <c r="DG40" s="1"/>
  <c r="DH40"/>
  <c r="CD42"/>
  <c r="CE41"/>
  <c r="CF41" s="1"/>
  <c r="CV41" s="1"/>
  <c r="CW41" s="1"/>
  <c r="DE41" s="1"/>
  <c r="DH41" l="1"/>
  <c r="DF41"/>
  <c r="DG41" s="1"/>
  <c r="CD43"/>
  <c r="CE43" s="1"/>
  <c r="CF43" s="1"/>
  <c r="CV43" s="1"/>
  <c r="CW43" s="1"/>
  <c r="DE43" s="1"/>
  <c r="CE42"/>
  <c r="CF42" s="1"/>
  <c r="CV42" s="1"/>
  <c r="CW42" s="1"/>
  <c r="DE42" s="1"/>
  <c r="DF42" l="1"/>
  <c r="DG42" s="1"/>
  <c r="DH42"/>
  <c r="DH43"/>
  <c r="DF43"/>
  <c r="DG43" s="1"/>
  <c r="CE35"/>
  <c r="CE34"/>
  <c r="CE33"/>
  <c r="CE32"/>
  <c r="CD31"/>
  <c r="CE31" s="1"/>
  <c r="CD30"/>
  <c r="CE30" s="1"/>
  <c r="CE29"/>
  <c r="CE28"/>
  <c r="CE27"/>
  <c r="CD26"/>
  <c r="CE26" s="1"/>
  <c r="CE25"/>
  <c r="CE24"/>
  <c r="CE23"/>
  <c r="CE22"/>
  <c r="CE21"/>
  <c r="CE20"/>
  <c r="CE19"/>
  <c r="CE18"/>
  <c r="CE17"/>
  <c r="CE16"/>
  <c r="CE15"/>
  <c r="CE14"/>
  <c r="CE13"/>
  <c r="CE12"/>
  <c r="CE11"/>
  <c r="CE10"/>
  <c r="CE9"/>
  <c r="CE8"/>
  <c r="CD7"/>
  <c r="CE6"/>
  <c r="BM35"/>
  <c r="BJ35"/>
  <c r="BM34"/>
  <c r="BJ34"/>
  <c r="BM33"/>
  <c r="BJ33"/>
  <c r="BM32"/>
  <c r="BJ32"/>
  <c r="BM31"/>
  <c r="BJ31"/>
  <c r="CO31" s="1"/>
  <c r="BM30"/>
  <c r="BJ30"/>
  <c r="CO30" s="1"/>
  <c r="BM29"/>
  <c r="BJ29"/>
  <c r="CO29" s="1"/>
  <c r="BM28"/>
  <c r="BJ28"/>
  <c r="CO28" s="1"/>
  <c r="BM27"/>
  <c r="BJ27"/>
  <c r="CO27" s="1"/>
  <c r="BM26"/>
  <c r="BJ26"/>
  <c r="CO26" s="1"/>
  <c r="BM25"/>
  <c r="BJ25"/>
  <c r="CO25" s="1"/>
  <c r="BM24"/>
  <c r="BJ24"/>
  <c r="CO24" s="1"/>
  <c r="BM23"/>
  <c r="BJ23"/>
  <c r="CO23" s="1"/>
  <c r="BM22"/>
  <c r="BJ22"/>
  <c r="CO22" s="1"/>
  <c r="BM21"/>
  <c r="BJ21"/>
  <c r="CO21" s="1"/>
  <c r="BM20"/>
  <c r="BJ20"/>
  <c r="CO20" s="1"/>
  <c r="BM19"/>
  <c r="BJ19"/>
  <c r="CO19" s="1"/>
  <c r="BM18"/>
  <c r="BJ18"/>
  <c r="CO18" s="1"/>
  <c r="BM17"/>
  <c r="BJ17"/>
  <c r="CO17" s="1"/>
  <c r="BM16"/>
  <c r="BJ16"/>
  <c r="CO16" s="1"/>
  <c r="BM15"/>
  <c r="BJ15"/>
  <c r="CO15" s="1"/>
  <c r="BM14"/>
  <c r="BJ14"/>
  <c r="CO14" s="1"/>
  <c r="BM13"/>
  <c r="BJ13"/>
  <c r="CO13" s="1"/>
  <c r="BM12"/>
  <c r="BJ12"/>
  <c r="CO12" s="1"/>
  <c r="BM11"/>
  <c r="BJ11"/>
  <c r="CO11" s="1"/>
  <c r="BM10"/>
  <c r="BJ10"/>
  <c r="CO10" s="1"/>
  <c r="BM9"/>
  <c r="BJ9"/>
  <c r="CO9" s="1"/>
  <c r="BM8"/>
  <c r="BJ8"/>
  <c r="CO8" s="1"/>
  <c r="BM7"/>
  <c r="BJ7"/>
  <c r="CO7" s="1"/>
  <c r="BM6"/>
  <c r="BJ6"/>
  <c r="CO6" s="1"/>
  <c r="BA35"/>
  <c r="AW35"/>
  <c r="AS35"/>
  <c r="BA34"/>
  <c r="AW34"/>
  <c r="AS34"/>
  <c r="BA33"/>
  <c r="AW33"/>
  <c r="AS33"/>
  <c r="BA32"/>
  <c r="AW32"/>
  <c r="AS32"/>
  <c r="BA31"/>
  <c r="AW31"/>
  <c r="AS31"/>
  <c r="BA30"/>
  <c r="AW30"/>
  <c r="AS30"/>
  <c r="BA29"/>
  <c r="AW29"/>
  <c r="AS29"/>
  <c r="BA28"/>
  <c r="AW28"/>
  <c r="AS28"/>
  <c r="BA27"/>
  <c r="AW27"/>
  <c r="AS27"/>
  <c r="BA26"/>
  <c r="AW26"/>
  <c r="AS26"/>
  <c r="BA25"/>
  <c r="AW25"/>
  <c r="AS25"/>
  <c r="BA24"/>
  <c r="AW24"/>
  <c r="AS24"/>
  <c r="BA23"/>
  <c r="AW23"/>
  <c r="AS23"/>
  <c r="BA22"/>
  <c r="AW22"/>
  <c r="AS22"/>
  <c r="BA21"/>
  <c r="AW21"/>
  <c r="AS21"/>
  <c r="BA20"/>
  <c r="AW20"/>
  <c r="AS20"/>
  <c r="BA19"/>
  <c r="AW19"/>
  <c r="AS19"/>
  <c r="BA18"/>
  <c r="AW18"/>
  <c r="AS18"/>
  <c r="BA17"/>
  <c r="AW17"/>
  <c r="AS17"/>
  <c r="BA16"/>
  <c r="AW16"/>
  <c r="AS16"/>
  <c r="BA15"/>
  <c r="AW15"/>
  <c r="AS15"/>
  <c r="BA14"/>
  <c r="AW14"/>
  <c r="AS14"/>
  <c r="BA13"/>
  <c r="AW13"/>
  <c r="AS13"/>
  <c r="BA12"/>
  <c r="AW12"/>
  <c r="AS12"/>
  <c r="BA11"/>
  <c r="AW11"/>
  <c r="AS11"/>
  <c r="BA10"/>
  <c r="AW10"/>
  <c r="AS10"/>
  <c r="BA9"/>
  <c r="AW9"/>
  <c r="AS9"/>
  <c r="BA8"/>
  <c r="AW8"/>
  <c r="AS8"/>
  <c r="BA7"/>
  <c r="AW7"/>
  <c r="AS7"/>
  <c r="BA6"/>
  <c r="AW6"/>
  <c r="AS6"/>
  <c r="AI35"/>
  <c r="AF35"/>
  <c r="AC35"/>
  <c r="Z35"/>
  <c r="CK35" s="1"/>
  <c r="AI34"/>
  <c r="AF34"/>
  <c r="AC34"/>
  <c r="Z34"/>
  <c r="CK34" s="1"/>
  <c r="AI33"/>
  <c r="AF33"/>
  <c r="AC33"/>
  <c r="Z33"/>
  <c r="CK33" s="1"/>
  <c r="AI32"/>
  <c r="AF32"/>
  <c r="AC32"/>
  <c r="Z32"/>
  <c r="CK32" s="1"/>
  <c r="AI31"/>
  <c r="AF31"/>
  <c r="AC31"/>
  <c r="Z31"/>
  <c r="CK31" s="1"/>
  <c r="AI30"/>
  <c r="AF30"/>
  <c r="AC30"/>
  <c r="Z30"/>
  <c r="CK30" s="1"/>
  <c r="AI29"/>
  <c r="AF29"/>
  <c r="AC29"/>
  <c r="Z29"/>
  <c r="CK29" s="1"/>
  <c r="AI28"/>
  <c r="AF28"/>
  <c r="AC28"/>
  <c r="Z28"/>
  <c r="CK28" s="1"/>
  <c r="AI27"/>
  <c r="AF27"/>
  <c r="AC27"/>
  <c r="Z27"/>
  <c r="CK27" s="1"/>
  <c r="AI26"/>
  <c r="AF26"/>
  <c r="AC26"/>
  <c r="Z26"/>
  <c r="CK26" s="1"/>
  <c r="AI25"/>
  <c r="AF25"/>
  <c r="AC25"/>
  <c r="Z25"/>
  <c r="CK25" s="1"/>
  <c r="AI24"/>
  <c r="AF24"/>
  <c r="AC24"/>
  <c r="Z24"/>
  <c r="CK24" s="1"/>
  <c r="AI23"/>
  <c r="AF23"/>
  <c r="AC23"/>
  <c r="Z23"/>
  <c r="CK23" s="1"/>
  <c r="AI22"/>
  <c r="AF22"/>
  <c r="AC22"/>
  <c r="Z22"/>
  <c r="CK22" s="1"/>
  <c r="AI21"/>
  <c r="AF21"/>
  <c r="AC21"/>
  <c r="Z21"/>
  <c r="CK21" s="1"/>
  <c r="AI20"/>
  <c r="AF20"/>
  <c r="AC20"/>
  <c r="Z20"/>
  <c r="CK20" s="1"/>
  <c r="AI19"/>
  <c r="AF19"/>
  <c r="AC19"/>
  <c r="Z19"/>
  <c r="CK19" s="1"/>
  <c r="AI18"/>
  <c r="AF18"/>
  <c r="AC18"/>
  <c r="Z18"/>
  <c r="CK18" s="1"/>
  <c r="AI17"/>
  <c r="AF17"/>
  <c r="AC17"/>
  <c r="Z17"/>
  <c r="CK17" s="1"/>
  <c r="AI16"/>
  <c r="AF16"/>
  <c r="AC16"/>
  <c r="Z16"/>
  <c r="CK16" s="1"/>
  <c r="AI15"/>
  <c r="AF15"/>
  <c r="AC15"/>
  <c r="Z15"/>
  <c r="CK15" s="1"/>
  <c r="AI14"/>
  <c r="AF14"/>
  <c r="AC14"/>
  <c r="Z14"/>
  <c r="CK14" s="1"/>
  <c r="AI13"/>
  <c r="AF13"/>
  <c r="AC13"/>
  <c r="Z13"/>
  <c r="CK13" s="1"/>
  <c r="AI12"/>
  <c r="AF12"/>
  <c r="AC12"/>
  <c r="Z12"/>
  <c r="CK12" s="1"/>
  <c r="AI11"/>
  <c r="AF11"/>
  <c r="AC11"/>
  <c r="Z11"/>
  <c r="CK11" s="1"/>
  <c r="AI10"/>
  <c r="AF10"/>
  <c r="AC10"/>
  <c r="Z10"/>
  <c r="CK10" s="1"/>
  <c r="AI9"/>
  <c r="AF9"/>
  <c r="AC9"/>
  <c r="Z9"/>
  <c r="CK9" s="1"/>
  <c r="AI8"/>
  <c r="AF8"/>
  <c r="AC8"/>
  <c r="Z8"/>
  <c r="CK8" s="1"/>
  <c r="AI7"/>
  <c r="AF7"/>
  <c r="AC7"/>
  <c r="Z7"/>
  <c r="CK7" s="1"/>
  <c r="AI6"/>
  <c r="AF6"/>
  <c r="AC6"/>
  <c r="Z6"/>
  <c r="CK6" s="1"/>
  <c r="CO32" l="1"/>
  <c r="CO33"/>
  <c r="CO34"/>
  <c r="CO35"/>
  <c r="CK56"/>
  <c r="CK57"/>
  <c r="CL6"/>
  <c r="CL7"/>
  <c r="CP7" s="1"/>
  <c r="CU7" s="1"/>
  <c r="CL8"/>
  <c r="CP8" s="1"/>
  <c r="CU8" s="1"/>
  <c r="CL9"/>
  <c r="CP9" s="1"/>
  <c r="CU9" s="1"/>
  <c r="CL10"/>
  <c r="CP10" s="1"/>
  <c r="CU10" s="1"/>
  <c r="CL11"/>
  <c r="CP11" s="1"/>
  <c r="CU11" s="1"/>
  <c r="CL12"/>
  <c r="CP12" s="1"/>
  <c r="CU12" s="1"/>
  <c r="CW12" s="1"/>
  <c r="DE12" s="1"/>
  <c r="CL13"/>
  <c r="CP13" s="1"/>
  <c r="CU13" s="1"/>
  <c r="CL14"/>
  <c r="CP14" s="1"/>
  <c r="CU14" s="1"/>
  <c r="CL15"/>
  <c r="CP15" s="1"/>
  <c r="CU15" s="1"/>
  <c r="CL16"/>
  <c r="CP16" s="1"/>
  <c r="CU16" s="1"/>
  <c r="CW16" s="1"/>
  <c r="DE16" s="1"/>
  <c r="CL17"/>
  <c r="CP17" s="1"/>
  <c r="CU17" s="1"/>
  <c r="CL18"/>
  <c r="CP18" s="1"/>
  <c r="CU18" s="1"/>
  <c r="CL19"/>
  <c r="CP19" s="1"/>
  <c r="CU19" s="1"/>
  <c r="CL20"/>
  <c r="CP20" s="1"/>
  <c r="CU20" s="1"/>
  <c r="CW20" s="1"/>
  <c r="DE20" s="1"/>
  <c r="CL21"/>
  <c r="CP21" s="1"/>
  <c r="CU21" s="1"/>
  <c r="CL22"/>
  <c r="CP22" s="1"/>
  <c r="CU22" s="1"/>
  <c r="CL23"/>
  <c r="CP23" s="1"/>
  <c r="CU23" s="1"/>
  <c r="CL24"/>
  <c r="CP24" s="1"/>
  <c r="CU24" s="1"/>
  <c r="CW24" s="1"/>
  <c r="DE24" s="1"/>
  <c r="CL25"/>
  <c r="CP25" s="1"/>
  <c r="CU25" s="1"/>
  <c r="CL26"/>
  <c r="CP26" s="1"/>
  <c r="CU26" s="1"/>
  <c r="CL27"/>
  <c r="CP27" s="1"/>
  <c r="CU27" s="1"/>
  <c r="CL28"/>
  <c r="CP28" s="1"/>
  <c r="CU28" s="1"/>
  <c r="CW28" s="1"/>
  <c r="DE28" s="1"/>
  <c r="CL29"/>
  <c r="CP29" s="1"/>
  <c r="CU29" s="1"/>
  <c r="CL30"/>
  <c r="CP30" s="1"/>
  <c r="CU30" s="1"/>
  <c r="CL31"/>
  <c r="CP31" s="1"/>
  <c r="CU31" s="1"/>
  <c r="CL32"/>
  <c r="CL33"/>
  <c r="CL34"/>
  <c r="CL35"/>
  <c r="DD57"/>
  <c r="DD56"/>
  <c r="CE7"/>
  <c r="CD57"/>
  <c r="CD56"/>
  <c r="AC57"/>
  <c r="AC56"/>
  <c r="Z56"/>
  <c r="Z57"/>
  <c r="AF57"/>
  <c r="AF56"/>
  <c r="AS56"/>
  <c r="AS57"/>
  <c r="BA56"/>
  <c r="BA57"/>
  <c r="BJ56"/>
  <c r="BJ57"/>
  <c r="AI56"/>
  <c r="AI57"/>
  <c r="AW56"/>
  <c r="AW57"/>
  <c r="BM57"/>
  <c r="BM56"/>
  <c r="BB7"/>
  <c r="CC7" s="1"/>
  <c r="BB9"/>
  <c r="CC9" s="1"/>
  <c r="CF9" s="1"/>
  <c r="CV9" s="1"/>
  <c r="CW9" s="1"/>
  <c r="DE9" s="1"/>
  <c r="BB11"/>
  <c r="CC11" s="1"/>
  <c r="CF11" s="1"/>
  <c r="CV11" s="1"/>
  <c r="CW11" s="1"/>
  <c r="DE11" s="1"/>
  <c r="BB13"/>
  <c r="CC13" s="1"/>
  <c r="CF13" s="1"/>
  <c r="CV13" s="1"/>
  <c r="CW13" s="1"/>
  <c r="DE13" s="1"/>
  <c r="BB15"/>
  <c r="CC15" s="1"/>
  <c r="CF15" s="1"/>
  <c r="CV15" s="1"/>
  <c r="CW15" s="1"/>
  <c r="DE15" s="1"/>
  <c r="BB17"/>
  <c r="CC17" s="1"/>
  <c r="CF17" s="1"/>
  <c r="CV17" s="1"/>
  <c r="CW17" s="1"/>
  <c r="DE17" s="1"/>
  <c r="BB19"/>
  <c r="CC19" s="1"/>
  <c r="CF19" s="1"/>
  <c r="CV19" s="1"/>
  <c r="CW19" s="1"/>
  <c r="DE19" s="1"/>
  <c r="BB21"/>
  <c r="CC21" s="1"/>
  <c r="CF21" s="1"/>
  <c r="CV21" s="1"/>
  <c r="CW21" s="1"/>
  <c r="DE21" s="1"/>
  <c r="BB23"/>
  <c r="CC23" s="1"/>
  <c r="CF23" s="1"/>
  <c r="CV23" s="1"/>
  <c r="CW23" s="1"/>
  <c r="DE23" s="1"/>
  <c r="BB25"/>
  <c r="CC25" s="1"/>
  <c r="CF25" s="1"/>
  <c r="CV25" s="1"/>
  <c r="BB27"/>
  <c r="CC27" s="1"/>
  <c r="CF27" s="1"/>
  <c r="CV27" s="1"/>
  <c r="CW27" s="1"/>
  <c r="DE27" s="1"/>
  <c r="BB29"/>
  <c r="CC29" s="1"/>
  <c r="CF29" s="1"/>
  <c r="CV29" s="1"/>
  <c r="CW29" s="1"/>
  <c r="DE29" s="1"/>
  <c r="BB31"/>
  <c r="CC31" s="1"/>
  <c r="CF31" s="1"/>
  <c r="CV31" s="1"/>
  <c r="CW31" s="1"/>
  <c r="DE31" s="1"/>
  <c r="BB33"/>
  <c r="CC33" s="1"/>
  <c r="CF33" s="1"/>
  <c r="CV33" s="1"/>
  <c r="BB35"/>
  <c r="CC35" s="1"/>
  <c r="CF35" s="1"/>
  <c r="CV35" s="1"/>
  <c r="BB6"/>
  <c r="CC6" s="1"/>
  <c r="BB8"/>
  <c r="CC8" s="1"/>
  <c r="CF8" s="1"/>
  <c r="CV8" s="1"/>
  <c r="BB10"/>
  <c r="CC10" s="1"/>
  <c r="CF10" s="1"/>
  <c r="CV10" s="1"/>
  <c r="BB12"/>
  <c r="CC12" s="1"/>
  <c r="CF12" s="1"/>
  <c r="CV12" s="1"/>
  <c r="BB14"/>
  <c r="CC14" s="1"/>
  <c r="CF14" s="1"/>
  <c r="CV14" s="1"/>
  <c r="BB16"/>
  <c r="CC16" s="1"/>
  <c r="CF16" s="1"/>
  <c r="CV16" s="1"/>
  <c r="BB18"/>
  <c r="CC18" s="1"/>
  <c r="CF18" s="1"/>
  <c r="CV18" s="1"/>
  <c r="BB20"/>
  <c r="CC20" s="1"/>
  <c r="CF20" s="1"/>
  <c r="CV20" s="1"/>
  <c r="BB22"/>
  <c r="CC22" s="1"/>
  <c r="CF22" s="1"/>
  <c r="CV22" s="1"/>
  <c r="BB24"/>
  <c r="CC24" s="1"/>
  <c r="CF24" s="1"/>
  <c r="CV24" s="1"/>
  <c r="BB26"/>
  <c r="CC26" s="1"/>
  <c r="CF26" s="1"/>
  <c r="CV26" s="1"/>
  <c r="BB28"/>
  <c r="CC28" s="1"/>
  <c r="CF28" s="1"/>
  <c r="CV28" s="1"/>
  <c r="BB30"/>
  <c r="CC30" s="1"/>
  <c r="CF30" s="1"/>
  <c r="CV30" s="1"/>
  <c r="BB32"/>
  <c r="CC32" s="1"/>
  <c r="CF32" s="1"/>
  <c r="CV32" s="1"/>
  <c r="BB34"/>
  <c r="CC34" s="1"/>
  <c r="CF34" s="1"/>
  <c r="CV34" s="1"/>
  <c r="DF29" l="1"/>
  <c r="DG29" s="1"/>
  <c r="DH29"/>
  <c r="DF17"/>
  <c r="DG17" s="1"/>
  <c r="DH17"/>
  <c r="DF9"/>
  <c r="DG9" s="1"/>
  <c r="DH9"/>
  <c r="CW30"/>
  <c r="DE30" s="1"/>
  <c r="CW26"/>
  <c r="DE26" s="1"/>
  <c r="CW22"/>
  <c r="DE22" s="1"/>
  <c r="CW18"/>
  <c r="DE18" s="1"/>
  <c r="DF31"/>
  <c r="DG31" s="1"/>
  <c r="DH31"/>
  <c r="DF27"/>
  <c r="DG27" s="1"/>
  <c r="DH27"/>
  <c r="DF23"/>
  <c r="DG23" s="1"/>
  <c r="DH23"/>
  <c r="DF19"/>
  <c r="DG19" s="1"/>
  <c r="DH19"/>
  <c r="DF15"/>
  <c r="DG15" s="1"/>
  <c r="DH15"/>
  <c r="DF11"/>
  <c r="DG11" s="1"/>
  <c r="DH11"/>
  <c r="DF21"/>
  <c r="DG21" s="1"/>
  <c r="DH21"/>
  <c r="DF13"/>
  <c r="DG13" s="1"/>
  <c r="DH13"/>
  <c r="DF28"/>
  <c r="DG28" s="1"/>
  <c r="DH28"/>
  <c r="DF24"/>
  <c r="DG24" s="1"/>
  <c r="DH24"/>
  <c r="DF20"/>
  <c r="DG20" s="1"/>
  <c r="DH20"/>
  <c r="DF16"/>
  <c r="DG16" s="1"/>
  <c r="DH16"/>
  <c r="CW14"/>
  <c r="DE14" s="1"/>
  <c r="DF12"/>
  <c r="DG12" s="1"/>
  <c r="DH12"/>
  <c r="CW10"/>
  <c r="DE10" s="1"/>
  <c r="CW8"/>
  <c r="DE8" s="1"/>
  <c r="CC56"/>
  <c r="CC57"/>
  <c r="CW25"/>
  <c r="DE25" s="1"/>
  <c r="CF7"/>
  <c r="CV7" s="1"/>
  <c r="CW7" s="1"/>
  <c r="DE7" s="1"/>
  <c r="CL57"/>
  <c r="CL56"/>
  <c r="CP34"/>
  <c r="CU34" s="1"/>
  <c r="CW34" s="1"/>
  <c r="DE34" s="1"/>
  <c r="CP32"/>
  <c r="CU32" s="1"/>
  <c r="CW32" s="1"/>
  <c r="DE32" s="1"/>
  <c r="CO56"/>
  <c r="CF6"/>
  <c r="CV6" s="1"/>
  <c r="CP6"/>
  <c r="CP35"/>
  <c r="CU35" s="1"/>
  <c r="CW35" s="1"/>
  <c r="DE35" s="1"/>
  <c r="CP33"/>
  <c r="CU33" s="1"/>
  <c r="CW33" s="1"/>
  <c r="DE33" s="1"/>
  <c r="CO57"/>
  <c r="CE57"/>
  <c r="CE56"/>
  <c r="CF56"/>
  <c r="BB57"/>
  <c r="BB56"/>
  <c r="DF33" l="1"/>
  <c r="DG33" s="1"/>
  <c r="DH33"/>
  <c r="DF35"/>
  <c r="DG35" s="1"/>
  <c r="DH35"/>
  <c r="CV56"/>
  <c r="CV57"/>
  <c r="DF25"/>
  <c r="DG25" s="1"/>
  <c r="DH25"/>
  <c r="CF57"/>
  <c r="CU6"/>
  <c r="CP57"/>
  <c r="CP56"/>
  <c r="DF32"/>
  <c r="DG32" s="1"/>
  <c r="DH32"/>
  <c r="DF7"/>
  <c r="DG7" s="1"/>
  <c r="DH7"/>
  <c r="DF8"/>
  <c r="DG8" s="1"/>
  <c r="DH8"/>
  <c r="DF14"/>
  <c r="DG14" s="1"/>
  <c r="DH14"/>
  <c r="DF22"/>
  <c r="DG22" s="1"/>
  <c r="DH22"/>
  <c r="DF30"/>
  <c r="DG30" s="1"/>
  <c r="DH30"/>
  <c r="DF34"/>
  <c r="DG34" s="1"/>
  <c r="DH34"/>
  <c r="DF10"/>
  <c r="DG10" s="1"/>
  <c r="DH10"/>
  <c r="DF18"/>
  <c r="DG18" s="1"/>
  <c r="DH18"/>
  <c r="DF26"/>
  <c r="DG26" s="1"/>
  <c r="DH26"/>
  <c r="CW6" l="1"/>
  <c r="CU56"/>
  <c r="CU57"/>
  <c r="DE6" l="1"/>
  <c r="CW57"/>
  <c r="CW56"/>
  <c r="DF6" l="1"/>
  <c r="DH6"/>
  <c r="DE57"/>
  <c r="DE56"/>
  <c r="DG6" l="1"/>
  <c r="DF57"/>
  <c r="DF56"/>
  <c r="DH56"/>
  <c r="DH57"/>
  <c r="DG56" l="1"/>
  <c r="DG57"/>
  <c r="AN174"/>
  <c r="AN175"/>
  <c r="L232"/>
  <c r="L233"/>
  <c r="D233"/>
  <c r="D232"/>
  <c r="E233"/>
  <c r="E232"/>
  <c r="AJ233"/>
  <c r="AJ232"/>
  <c r="Q232"/>
  <c r="Q233"/>
  <c r="AB232"/>
  <c r="AB233"/>
  <c r="AQ174"/>
  <c r="AQ175"/>
  <c r="AP233"/>
  <c r="AP232"/>
  <c r="AG175"/>
  <c r="AG174"/>
  <c r="S233"/>
  <c r="S232"/>
  <c r="N232"/>
  <c r="N233"/>
  <c r="AC233"/>
  <c r="AC232"/>
  <c r="U232"/>
  <c r="U233"/>
  <c r="AI233"/>
  <c r="AI232"/>
  <c r="AF175"/>
  <c r="AF174"/>
  <c r="H174"/>
  <c r="H175"/>
  <c r="AE175"/>
  <c r="AE174"/>
  <c r="H233"/>
  <c r="H232"/>
  <c r="AS174"/>
  <c r="AS175"/>
  <c r="U174"/>
  <c r="U175"/>
  <c r="N174"/>
  <c r="N175"/>
  <c r="AT232"/>
  <c r="AT233"/>
  <c r="AP174"/>
  <c r="AP175"/>
  <c r="M232"/>
  <c r="M233"/>
  <c r="AT175"/>
  <c r="AT174"/>
  <c r="AM232"/>
  <c r="AM233"/>
  <c r="AA174"/>
  <c r="AA175"/>
  <c r="P175"/>
  <c r="P174"/>
  <c r="AQ232"/>
  <c r="AQ233"/>
  <c r="AU233"/>
  <c r="AU232"/>
  <c r="O174"/>
  <c r="O175"/>
  <c r="D174"/>
  <c r="D175"/>
  <c r="T175"/>
  <c r="T174"/>
  <c r="I232"/>
  <c r="I233"/>
  <c r="E175"/>
  <c r="E174"/>
  <c r="K175"/>
  <c r="K174"/>
  <c r="X174"/>
  <c r="X175"/>
  <c r="W232"/>
  <c r="W233"/>
  <c r="S175"/>
  <c r="S174"/>
  <c r="AO233"/>
  <c r="AO232"/>
  <c r="AL233"/>
  <c r="AL232"/>
  <c r="M175"/>
  <c r="M174"/>
  <c r="V174"/>
  <c r="V175"/>
  <c r="I174"/>
  <c r="I175"/>
  <c r="AA233"/>
  <c r="AA232"/>
  <c r="J232"/>
  <c r="J233"/>
  <c r="AR233"/>
  <c r="AR232"/>
  <c r="AN233"/>
  <c r="AN232"/>
  <c r="V233"/>
  <c r="V232"/>
  <c r="AJ174"/>
  <c r="AJ175"/>
  <c r="AI174"/>
  <c r="AI175"/>
  <c r="F232"/>
  <c r="F233"/>
  <c r="AO175"/>
  <c r="AO174"/>
  <c r="K232"/>
  <c r="K233"/>
  <c r="F174"/>
  <c r="F175"/>
  <c r="Q174"/>
  <c r="Q175"/>
  <c r="AB175"/>
  <c r="AB174"/>
  <c r="AL174"/>
  <c r="AL175"/>
  <c r="AC175"/>
  <c r="AC174"/>
  <c r="AE233"/>
  <c r="AE232"/>
  <c r="AK174"/>
  <c r="AK175"/>
  <c r="T233"/>
  <c r="T232"/>
  <c r="Z175"/>
  <c r="Z174"/>
  <c r="L174"/>
  <c r="L175"/>
  <c r="AF233"/>
  <c r="AF232"/>
  <c r="G233"/>
  <c r="G232"/>
  <c r="R175"/>
  <c r="R174"/>
  <c r="AS233"/>
  <c r="AS232"/>
  <c r="AV232"/>
  <c r="AV233"/>
  <c r="AM174"/>
  <c r="AM175"/>
  <c r="AU175"/>
  <c r="AU174"/>
  <c r="AK232"/>
  <c r="AK233"/>
  <c r="AH233"/>
  <c r="AH232"/>
  <c r="Z232"/>
  <c r="Z233"/>
  <c r="AR175"/>
  <c r="AR174"/>
  <c r="AD233"/>
  <c r="AD232"/>
  <c r="Y233"/>
  <c r="Y232"/>
  <c r="P232"/>
  <c r="P233"/>
  <c r="AD174"/>
  <c r="AD175"/>
  <c r="X233"/>
  <c r="X232"/>
  <c r="AV174"/>
  <c r="AV175"/>
  <c r="AG233"/>
  <c r="AG232"/>
  <c r="G175"/>
  <c r="G174"/>
  <c r="J174"/>
  <c r="J175"/>
  <c r="Y175"/>
  <c r="Y174"/>
  <c r="AH175"/>
  <c r="AH174"/>
  <c r="O233"/>
  <c r="O232"/>
  <c r="W174"/>
  <c r="W175"/>
  <c r="R232"/>
  <c r="R233"/>
</calcChain>
</file>

<file path=xl/sharedStrings.xml><?xml version="1.0" encoding="utf-8"?>
<sst xmlns="http://schemas.openxmlformats.org/spreadsheetml/2006/main" count="4921" uniqueCount="438">
  <si>
    <t>No</t>
  </si>
  <si>
    <t>Nama</t>
  </si>
  <si>
    <t>Luas Lahan (ha)</t>
  </si>
  <si>
    <t>Munaji</t>
  </si>
  <si>
    <t>Produksi (ton)</t>
  </si>
  <si>
    <t>Hudori</t>
  </si>
  <si>
    <t>Seniman</t>
  </si>
  <si>
    <t>Fadholi</t>
  </si>
  <si>
    <t>Pandu Winoto</t>
  </si>
  <si>
    <t>Mar</t>
  </si>
  <si>
    <t>M. Hasan</t>
  </si>
  <si>
    <t>H. Jan</t>
  </si>
  <si>
    <t>Musliha</t>
  </si>
  <si>
    <t>Senol</t>
  </si>
  <si>
    <t>Sarno</t>
  </si>
  <si>
    <t>Imam Suhadi</t>
  </si>
  <si>
    <t>Lehan</t>
  </si>
  <si>
    <t>H. Mujio</t>
  </si>
  <si>
    <t>Mustofa</t>
  </si>
  <si>
    <t>Muyar</t>
  </si>
  <si>
    <t>Saniman</t>
  </si>
  <si>
    <t>Samu</t>
  </si>
  <si>
    <t>Faisol</t>
  </si>
  <si>
    <t>Mudin Yasir</t>
  </si>
  <si>
    <t>Usia</t>
  </si>
  <si>
    <t>Pendidikan</t>
  </si>
  <si>
    <t>Desa</t>
  </si>
  <si>
    <t>Dusun</t>
  </si>
  <si>
    <t>SMP</t>
  </si>
  <si>
    <t>Jatimulyo</t>
  </si>
  <si>
    <t>Darussalam</t>
  </si>
  <si>
    <t>SD</t>
  </si>
  <si>
    <t>Bringin Sari</t>
  </si>
  <si>
    <t>SMA</t>
  </si>
  <si>
    <t>Sonhaji</t>
  </si>
  <si>
    <t>Jatisari</t>
  </si>
  <si>
    <t>Sukosari</t>
  </si>
  <si>
    <t>H. Zainuroh</t>
  </si>
  <si>
    <t>Tempurejo</t>
  </si>
  <si>
    <t>Pontang</t>
  </si>
  <si>
    <t>-</t>
  </si>
  <si>
    <t>Mansyur</t>
  </si>
  <si>
    <t>Riduan</t>
  </si>
  <si>
    <t>Sukirman</t>
  </si>
  <si>
    <t>Tukimin</t>
  </si>
  <si>
    <t>Minot</t>
  </si>
  <si>
    <t>Saifuddin</t>
  </si>
  <si>
    <t>Sruni</t>
  </si>
  <si>
    <t>Darungan</t>
  </si>
  <si>
    <t>Samsul Arifin</t>
  </si>
  <si>
    <t>Sumeri</t>
  </si>
  <si>
    <t>Sayid</t>
  </si>
  <si>
    <t>Produktivitas (ton/ha)</t>
  </si>
  <si>
    <t>Benih</t>
  </si>
  <si>
    <t>Pupuk (kg)</t>
  </si>
  <si>
    <t>Pestisida</t>
  </si>
  <si>
    <t>Jenis Benih</t>
  </si>
  <si>
    <t>Jumlah Benih (kg)</t>
  </si>
  <si>
    <t>Urea</t>
  </si>
  <si>
    <t>Za</t>
  </si>
  <si>
    <t>Phonska</t>
  </si>
  <si>
    <t>Mikongga</t>
  </si>
  <si>
    <t>MIkongga</t>
  </si>
  <si>
    <t>IR 64</t>
  </si>
  <si>
    <t>Cibogo</t>
  </si>
  <si>
    <t>Ciherang</t>
  </si>
  <si>
    <t>Mambramu</t>
  </si>
  <si>
    <t>Bagendit</t>
  </si>
  <si>
    <t>Harga Benih (Rp)</t>
  </si>
  <si>
    <t>Total Harga Benih (Rp)</t>
  </si>
  <si>
    <t>Harga (Rp)</t>
  </si>
  <si>
    <t>Harga Pupuk Za (Rp)</t>
  </si>
  <si>
    <t>Total Biaya (Rp)</t>
  </si>
  <si>
    <t>Harga Pupuk (Rp)</t>
  </si>
  <si>
    <t>Jumlah Pestisida</t>
  </si>
  <si>
    <t>Status Pengerjaan</t>
  </si>
  <si>
    <t>Jenis Lahan</t>
  </si>
  <si>
    <t>Alasan</t>
  </si>
  <si>
    <t>Penyewa</t>
  </si>
  <si>
    <t>Biaya Sewa (Rp/tahun)</t>
  </si>
  <si>
    <t>Biaya Sewa</t>
  </si>
  <si>
    <t>Musim Hujan (Okt-Jan)</t>
  </si>
  <si>
    <t>Musim Kemarau I (Feb-Jun)</t>
  </si>
  <si>
    <t>Musim Kemarau II (Jul-Sept)</t>
  </si>
  <si>
    <t>Alasan Menyewakan daripada Mengedokkan</t>
  </si>
  <si>
    <t>Lama Disewakan (th)</t>
  </si>
  <si>
    <t>H. Toha</t>
  </si>
  <si>
    <t>Nur Huda</t>
  </si>
  <si>
    <t>Romli</t>
  </si>
  <si>
    <t>Sunar</t>
  </si>
  <si>
    <t>Sam Yatun</t>
  </si>
  <si>
    <t>Dim Yati</t>
  </si>
  <si>
    <t>H. Mustofa</t>
  </si>
  <si>
    <t>Bowo</t>
  </si>
  <si>
    <t>Muslihatun</t>
  </si>
  <si>
    <t>Umur</t>
  </si>
  <si>
    <t>Alamat</t>
  </si>
  <si>
    <t>Kecamatan</t>
  </si>
  <si>
    <t>Lama Mengerjakan (th)</t>
  </si>
  <si>
    <t>Kepada Siapa Mengedok</t>
  </si>
  <si>
    <t>Jenis Tanaman dan Besar Bagi Hasil</t>
  </si>
  <si>
    <t>Bagi Hasil</t>
  </si>
  <si>
    <t>Besarnya Bonus</t>
  </si>
  <si>
    <t>THR</t>
  </si>
  <si>
    <t>Zakat</t>
  </si>
  <si>
    <t>Lainnya</t>
  </si>
  <si>
    <t>Penanggung Biaya Kegiatan Usahatani</t>
  </si>
  <si>
    <t>Persiapan Lahan</t>
  </si>
  <si>
    <t>Pengolahan Tanah</t>
  </si>
  <si>
    <t>Persemaian</t>
  </si>
  <si>
    <t>Penanaman</t>
  </si>
  <si>
    <t>Pemupukan</t>
  </si>
  <si>
    <t>Pemeliharaan</t>
  </si>
  <si>
    <t>Panen</t>
  </si>
  <si>
    <t>Pembeli Sarana Produksi</t>
  </si>
  <si>
    <t>Bibit</t>
  </si>
  <si>
    <t>Pupuk</t>
  </si>
  <si>
    <t>Alasan Tidak Memilih Pekerjaan Lain</t>
  </si>
  <si>
    <t>Persepsi Pengedok terhadap Sistem Bagi Hasil</t>
  </si>
  <si>
    <t>Mad</t>
  </si>
  <si>
    <t>Marwan</t>
  </si>
  <si>
    <t>Sarman</t>
  </si>
  <si>
    <t>Sardi</t>
  </si>
  <si>
    <t>Sugeng</t>
  </si>
  <si>
    <t>B. Min</t>
  </si>
  <si>
    <t>Biaya Tetap</t>
  </si>
  <si>
    <t>Total Biaya Peralatan</t>
  </si>
  <si>
    <t>Cangkul</t>
  </si>
  <si>
    <t>Sabit</t>
  </si>
  <si>
    <t>Tangki Sprayer</t>
  </si>
  <si>
    <t>Harga Beli</t>
  </si>
  <si>
    <t>Kebutuhan</t>
  </si>
  <si>
    <t>Umur Ekonomis</t>
  </si>
  <si>
    <t>Penyusutan</t>
  </si>
  <si>
    <t>Son</t>
  </si>
  <si>
    <t>Sewa Traktor (Rp)</t>
  </si>
  <si>
    <t>Jasa Dores</t>
  </si>
  <si>
    <t>Biaya Dores (Rp/ton)</t>
  </si>
  <si>
    <t>Total Biaya Dores (Rp)</t>
  </si>
  <si>
    <t>Biaya Pengairan</t>
  </si>
  <si>
    <t>Upah Pengairan (kg)</t>
  </si>
  <si>
    <t>Harga Gabah (Rp/kg)</t>
  </si>
  <si>
    <t>Total Biaya Pengairan (Rp/kg)</t>
  </si>
  <si>
    <t>Tenaga Kerja</t>
  </si>
  <si>
    <t>Biaya Penyusutan (Rp)</t>
  </si>
  <si>
    <t>Biaya Pajak Lahan</t>
  </si>
  <si>
    <t>Total Biaya Tetap (Rp)</t>
  </si>
  <si>
    <t>Biaya Pajak/Tahun</t>
  </si>
  <si>
    <t>Biaya Pajak/MT</t>
  </si>
  <si>
    <t>Biaya Variabel</t>
  </si>
  <si>
    <t>Total Biaya Variabel (Rp)</t>
  </si>
  <si>
    <t>Biaya Benih (Rp)</t>
  </si>
  <si>
    <t>Biaya Pupuk (Rp)</t>
  </si>
  <si>
    <t>Biaya Pestisida (Rp)</t>
  </si>
  <si>
    <t>Biaya TK (Rp)</t>
  </si>
  <si>
    <t>Biaya Traktor, Dores dan Pengairan (Rp)</t>
  </si>
  <si>
    <t>Harga Gabah</t>
  </si>
  <si>
    <t>Penerimaan (Rp)</t>
  </si>
  <si>
    <t>Pendapatan (Rp)</t>
  </si>
  <si>
    <t>Efisiensi Biaya</t>
  </si>
  <si>
    <t>Per Luasan Lahan</t>
  </si>
  <si>
    <t>Per Hektar</t>
  </si>
  <si>
    <t>Nurhasan</t>
  </si>
  <si>
    <t>Sumaeri</t>
  </si>
  <si>
    <t>Pondokrejo</t>
  </si>
  <si>
    <t>Sumberejo</t>
  </si>
  <si>
    <t>B. Sukmantama</t>
  </si>
  <si>
    <t>As</t>
  </si>
  <si>
    <t>Ses</t>
  </si>
  <si>
    <t>Ela</t>
  </si>
  <si>
    <t>Ti</t>
  </si>
  <si>
    <t>B. Kasmina</t>
  </si>
  <si>
    <t>Tuljalil</t>
  </si>
  <si>
    <t>Musofir</t>
  </si>
  <si>
    <t>Muji</t>
  </si>
  <si>
    <t>Pak Zahroh</t>
  </si>
  <si>
    <t>Purnomo</t>
  </si>
  <si>
    <t>Sumardi</t>
  </si>
  <si>
    <t>Bakri</t>
  </si>
  <si>
    <t>Sayadi</t>
  </si>
  <si>
    <t>Maghfur</t>
  </si>
  <si>
    <t>Miskan</t>
  </si>
  <si>
    <t>Sintanur</t>
  </si>
  <si>
    <t>Zahroh</t>
  </si>
  <si>
    <t>Serang</t>
  </si>
  <si>
    <t>Menbrama</t>
  </si>
  <si>
    <t>Bramo</t>
  </si>
  <si>
    <t>Sukirno</t>
  </si>
  <si>
    <t>Suyono</t>
  </si>
  <si>
    <t>Kadis</t>
  </si>
  <si>
    <t>Susan</t>
  </si>
  <si>
    <t>Kusnadi</t>
  </si>
  <si>
    <t>Samsul Huda</t>
  </si>
  <si>
    <t>Jumai</t>
  </si>
  <si>
    <t>Noval</t>
  </si>
  <si>
    <t>Dani</t>
  </si>
  <si>
    <t>Suwadi</t>
  </si>
  <si>
    <t>Basori</t>
  </si>
  <si>
    <t>Ahmad Hafid</t>
  </si>
  <si>
    <t>Surip</t>
  </si>
  <si>
    <t>Sodikun</t>
  </si>
  <si>
    <t>Rudi</t>
  </si>
  <si>
    <t>Abdur</t>
  </si>
  <si>
    <t>Solihin</t>
  </si>
  <si>
    <t>Sagiyeh</t>
  </si>
  <si>
    <t>M. Taufiq</t>
  </si>
  <si>
    <t>Pondok Rejo</t>
  </si>
  <si>
    <t>Margono</t>
  </si>
  <si>
    <t>Abu Yasir</t>
  </si>
  <si>
    <t>Siran</t>
  </si>
  <si>
    <t>MTS</t>
  </si>
  <si>
    <t>Sa'i</t>
  </si>
  <si>
    <t>Salim</t>
  </si>
  <si>
    <t>Fadli</t>
  </si>
  <si>
    <t>Tuyik</t>
  </si>
  <si>
    <t>Kisul</t>
  </si>
  <si>
    <t>Logawa</t>
  </si>
  <si>
    <t>Petro</t>
  </si>
  <si>
    <t>Towuti</t>
  </si>
  <si>
    <t>CIbogo</t>
  </si>
  <si>
    <t>CIherang</t>
  </si>
  <si>
    <t>Biaya Sewa/Tahun</t>
  </si>
  <si>
    <t>Biaya Sewa/MT</t>
  </si>
  <si>
    <t>Mulyanto</t>
  </si>
  <si>
    <t>H. Sonhaji</t>
  </si>
  <si>
    <t>S1</t>
  </si>
  <si>
    <t xml:space="preserve">Musofir </t>
  </si>
  <si>
    <t>Ahmad Zainuri</t>
  </si>
  <si>
    <t>Mahfud</t>
  </si>
  <si>
    <t>B. Nurhasanah</t>
  </si>
  <si>
    <t>Zainuri</t>
  </si>
  <si>
    <t>Sidodadi</t>
  </si>
  <si>
    <t>Jatirejo</t>
  </si>
  <si>
    <t>Paino</t>
  </si>
  <si>
    <t>B. Nurfaizah</t>
  </si>
  <si>
    <t>Situ Bagendit</t>
  </si>
  <si>
    <t>Roni</t>
  </si>
  <si>
    <t>Tasrib</t>
  </si>
  <si>
    <t>Qamar</t>
  </si>
  <si>
    <t>Jainul</t>
  </si>
  <si>
    <t>Muhid</t>
  </si>
  <si>
    <t>Ros</t>
  </si>
  <si>
    <t>Surawi</t>
  </si>
  <si>
    <t>Gunawan</t>
  </si>
  <si>
    <t>Nurul</t>
  </si>
  <si>
    <t>sintanur</t>
  </si>
  <si>
    <t>Tauti</t>
  </si>
  <si>
    <t>Rais</t>
  </si>
  <si>
    <t>Qamat</t>
  </si>
  <si>
    <t>Hadi Cahyono</t>
  </si>
  <si>
    <t>Buhari</t>
  </si>
  <si>
    <t>H. Mustain</t>
  </si>
  <si>
    <t>Didik</t>
  </si>
  <si>
    <t>B. Fatimah</t>
  </si>
  <si>
    <t>H. Abdurohim</t>
  </si>
  <si>
    <t>Hori</t>
  </si>
  <si>
    <t>Suyatem</t>
  </si>
  <si>
    <t>Bambang</t>
  </si>
  <si>
    <t>Haris</t>
  </si>
  <si>
    <t>Bu Suci</t>
  </si>
  <si>
    <t>Giran</t>
  </si>
  <si>
    <t>Mahrus</t>
  </si>
  <si>
    <t>H. Yusuf</t>
  </si>
  <si>
    <t>Tukiman</t>
  </si>
  <si>
    <t>Taman</t>
  </si>
  <si>
    <t>H. Saring</t>
  </si>
  <si>
    <t>H. Halim</t>
  </si>
  <si>
    <t>Saiddin</t>
  </si>
  <si>
    <t>In'duk</t>
  </si>
  <si>
    <t>H. Sukis</t>
  </si>
  <si>
    <t>Matrawi</t>
  </si>
  <si>
    <t>H. Tris</t>
  </si>
  <si>
    <t>Bu Marliah</t>
  </si>
  <si>
    <t>Gandum</t>
  </si>
  <si>
    <t>Sebol</t>
  </si>
  <si>
    <t>H. Dul</t>
  </si>
  <si>
    <t>Bu Sutik</t>
  </si>
  <si>
    <t>Sidal</t>
  </si>
  <si>
    <t>Dasuki</t>
  </si>
  <si>
    <t>Musliman</t>
  </si>
  <si>
    <t>H. Ridwan</t>
  </si>
  <si>
    <t>Har</t>
  </si>
  <si>
    <t>P. Mip</t>
  </si>
  <si>
    <t>Sadek</t>
  </si>
  <si>
    <t>Bagian Pengedok (kw)</t>
  </si>
  <si>
    <t>Yon</t>
  </si>
  <si>
    <t>H.Mun</t>
  </si>
  <si>
    <t>Eko</t>
  </si>
  <si>
    <t>Tamiran</t>
  </si>
  <si>
    <t>Nor</t>
  </si>
  <si>
    <t>Wiwik</t>
  </si>
  <si>
    <t>Hirih</t>
  </si>
  <si>
    <t>Ut</t>
  </si>
  <si>
    <t>H. Mun</t>
  </si>
  <si>
    <t>Sutik</t>
  </si>
  <si>
    <t>Bromo</t>
  </si>
  <si>
    <t>Jenggawah</t>
  </si>
  <si>
    <t>Pesantren</t>
  </si>
  <si>
    <t>Mengedok</t>
  </si>
  <si>
    <t>Irigasi</t>
  </si>
  <si>
    <t>Tidak memiliki dana untuk menyewa dan mengerjakan lahan</t>
  </si>
  <si>
    <t>Tetangga</t>
  </si>
  <si>
    <t>Padi</t>
  </si>
  <si>
    <t>Jagung</t>
  </si>
  <si>
    <t>Sarung, dll</t>
  </si>
  <si>
    <t>Pemilik Lahan</t>
  </si>
  <si>
    <t>Pengedok</t>
  </si>
  <si>
    <t>Pemilik-Pengedok</t>
  </si>
  <si>
    <t>Hasil ngedok menjadi 'tabungan'</t>
  </si>
  <si>
    <t>Cukup sesuai</t>
  </si>
  <si>
    <t>Resiko mengedok lebih kecil dibandingkan menyewa dan pekerjaan sampingan</t>
  </si>
  <si>
    <t>Tembakau</t>
  </si>
  <si>
    <t>Sarung</t>
  </si>
  <si>
    <t>Sarung, peci</t>
  </si>
  <si>
    <t>Bisa disambi pekerjaan lain dan hasil ngedok menjadi 'tabungan'</t>
  </si>
  <si>
    <t>Kurang sesuai</t>
  </si>
  <si>
    <t>Karena pekerjaan atau kegiatan usahatani terlalu banyak</t>
  </si>
  <si>
    <t>Keluarga</t>
  </si>
  <si>
    <t>Bisa disambi pekerjaan lain</t>
  </si>
  <si>
    <t>Sruni I</t>
  </si>
  <si>
    <t>Sudah sesuai</t>
  </si>
  <si>
    <t>Hasil jika lebih dan uang (80000)</t>
  </si>
  <si>
    <t>Disewakan</t>
  </si>
  <si>
    <t>Butuh biaya untuk kebutuhan lain</t>
  </si>
  <si>
    <t>Orang yang dikenal</t>
  </si>
  <si>
    <t>Untuk kebutuhan dan tidak ada tenaga kerja</t>
  </si>
  <si>
    <t>Ada kebutuhan anak sekolah</t>
  </si>
  <si>
    <t>B. Siswati</t>
  </si>
  <si>
    <t>Risiko mengedok lebih rendah dibandingkan menyewa, Tidak punya dana untuk menyewa dan mengerjakan lahan, Hailnya untuk biaya hidup</t>
  </si>
  <si>
    <t>Pemilik lahan</t>
  </si>
  <si>
    <t>Mengedok bisa disambi dengan pekerjaan lain, Lebih mudah dikerjakan</t>
  </si>
  <si>
    <t>B. Kamsina</t>
  </si>
  <si>
    <t>Bringinsari</t>
  </si>
  <si>
    <t>Tidak punya dana untuk menyewa dan mengerjakan lahan, Untuk kebutuhan hidup</t>
  </si>
  <si>
    <t>Hasilnya lebih banyak, Mengedok bisa disambi dengan pekerjaan lain</t>
  </si>
  <si>
    <t>B. Norhasan</t>
  </si>
  <si>
    <t>B. Buana</t>
  </si>
  <si>
    <t>B. Sarti</t>
  </si>
  <si>
    <t>P. Slamet</t>
  </si>
  <si>
    <t>Tidak punya dana untuk menyewa dan mengerjakan lahan</t>
  </si>
  <si>
    <t>P. Slamet Hariyadi</t>
  </si>
  <si>
    <t>Untuk keperluan keluarga</t>
  </si>
  <si>
    <t>Sebagai sampingan</t>
  </si>
  <si>
    <t>H. Muzayin</t>
  </si>
  <si>
    <t>Tidak bisa mengerjakan sendiri, Butuh biaya untuk pengerjaan lahan lain, Butuh biaya untuk memenuhi kebutuhan lain</t>
  </si>
  <si>
    <t>Butuh uang untuk mengerjakan lahan yang digarap sendiri</t>
  </si>
  <si>
    <t>P. Bukri</t>
  </si>
  <si>
    <t>Tidak bisa mengerjakan sendiri, Kesibukan profesi</t>
  </si>
  <si>
    <t>Butuh uang untuk keperluan lain</t>
  </si>
  <si>
    <t>B. Tomblok</t>
  </si>
  <si>
    <t>B. Nami</t>
  </si>
  <si>
    <t>Butuh biaya untuk memenuhi kebutuhan lain</t>
  </si>
  <si>
    <t>Butuh biaya untuk keperluan lain</t>
  </si>
  <si>
    <t>B. Supriyadi</t>
  </si>
  <si>
    <t>Bisa digarap orang lain sepenuhnya (tidak ikut campur)</t>
  </si>
  <si>
    <t>B. Umi Rahayu</t>
  </si>
  <si>
    <t>Tidak bisa mengerjakan sendiri</t>
  </si>
  <si>
    <t>P. Siti</t>
  </si>
  <si>
    <t>butuh uang untuk keperluan lain</t>
  </si>
  <si>
    <t>P. Miskun</t>
  </si>
  <si>
    <t>Tidak perlu garap ke lahan</t>
  </si>
  <si>
    <t>P. Yus</t>
  </si>
  <si>
    <t>P. Holik</t>
  </si>
  <si>
    <t>Tidak sibuk menggarap lahan</t>
  </si>
  <si>
    <t>Ramlan</t>
  </si>
  <si>
    <t>Tidak ada yang mengerjakan dan Butuh biaya untuk kebutuhan lain</t>
  </si>
  <si>
    <t>Ada kebutuhan lain</t>
  </si>
  <si>
    <t>Tidak perlu membayar tenaga kerja dan Ada kebutuhan lain</t>
  </si>
  <si>
    <t>Tidak ada tenaga kerja dan ada kebutuhan lain</t>
  </si>
  <si>
    <t>Jumlah</t>
  </si>
  <si>
    <t>Rata-Rata</t>
  </si>
  <si>
    <t>Tabel Identitas Petani Responden</t>
  </si>
  <si>
    <t>Tabel Penggunaan Sarana Produksi Usahatani</t>
  </si>
  <si>
    <t>Tabel Biaya Penggunaan Sarana Produksi Usahatani</t>
  </si>
  <si>
    <t>Tabel Biaya Penggunaan Alat Pertanian</t>
  </si>
  <si>
    <t>Tabel Biaya Sewa Traktor, Dores dan Upah Pengairan</t>
  </si>
  <si>
    <t>Tabel Faktor Produksi Usahatani</t>
  </si>
  <si>
    <t>Tabel Total Biaya Tetap</t>
  </si>
  <si>
    <t>Tabel Total Biaya Variabel</t>
  </si>
  <si>
    <t>Tabel Total Penggunaan Biaya</t>
  </si>
  <si>
    <t>Tabel Penerimaan, Pendapatan dan Efisiensi Biaya</t>
  </si>
  <si>
    <t>Bagian Pemilik Lahan (kw)</t>
  </si>
  <si>
    <t>Tenaga Kerja (HOK)</t>
  </si>
  <si>
    <t>Upah Tenaga Kerja (Rp/HOK)</t>
  </si>
  <si>
    <t>Biaya per Tenaga Kerja (Rp/HOK)</t>
  </si>
  <si>
    <t>Perawatan</t>
  </si>
  <si>
    <t>Total HOK</t>
  </si>
  <si>
    <t>Pembersihan Lahan</t>
  </si>
  <si>
    <t>Jam Kerja</t>
  </si>
  <si>
    <t>Hari Kerja</t>
  </si>
  <si>
    <t>Persemaian Benih</t>
  </si>
  <si>
    <t>Pembuatan Bedengan</t>
  </si>
  <si>
    <t>Pencabutan Bibit</t>
  </si>
  <si>
    <t>Jumlah Tenaga Kerja</t>
  </si>
  <si>
    <t>Penyiangan</t>
  </si>
  <si>
    <t>Penyemprotan</t>
  </si>
  <si>
    <t>Tabel Penggunaan Tenaga Kerja dan Upah Tenaga Kerja</t>
  </si>
  <si>
    <t>Tabel Penggunaan Tenaga Kerja Dalam Keluarga</t>
  </si>
  <si>
    <t>Tabel Penggunaan Tenaga Kerja Luar Keluarga</t>
  </si>
  <si>
    <t>Qomar</t>
  </si>
  <si>
    <t xml:space="preserve">Jainul </t>
  </si>
  <si>
    <t>Upah Pengedok</t>
  </si>
  <si>
    <t>Garapan Usahatani</t>
  </si>
  <si>
    <t>Sendiri</t>
  </si>
  <si>
    <t>Sewa</t>
  </si>
  <si>
    <t>Kedokan</t>
  </si>
  <si>
    <t>Ln_LL</t>
  </si>
  <si>
    <t>Ln_Prod</t>
  </si>
  <si>
    <t>Ln_Ben</t>
  </si>
  <si>
    <t>Ln_Urea</t>
  </si>
  <si>
    <t>Ln_Za</t>
  </si>
  <si>
    <t>Ln_Phons</t>
  </si>
  <si>
    <t>Ln_Pest</t>
  </si>
  <si>
    <t>Ln_TK</t>
  </si>
  <si>
    <t>Joko</t>
  </si>
  <si>
    <t>Resiko mengedok lebih kecil dibandingkan menyewa dan tidak punya dana untuk menyewa</t>
  </si>
  <si>
    <t>Hasil lebih banyak dan bisa disambi pekerjaan lain</t>
  </si>
  <si>
    <t>Marsyim</t>
  </si>
  <si>
    <t>Buaman</t>
  </si>
  <si>
    <t>4.5 kg padi</t>
  </si>
  <si>
    <t>Butuh biaya untuk anak kuliah</t>
  </si>
  <si>
    <t>Lukman</t>
  </si>
  <si>
    <t>Tidak bisa mengerjakan sendiri dan butuh biaya untuk keperluan</t>
  </si>
  <si>
    <t>Lebih mudah disewakan</t>
  </si>
  <si>
    <t>Karena kebutuhan keluarga</t>
  </si>
  <si>
    <t>Tidak ada waktu dan butuh biaya</t>
  </si>
  <si>
    <t>Misti</t>
  </si>
  <si>
    <t>Mengedok bisa disambi kerja lain</t>
  </si>
  <si>
    <t>Ridwan</t>
  </si>
  <si>
    <t>1 sak (35-40 kg)</t>
  </si>
  <si>
    <t>Tidak punya dana untuk menyewa</t>
  </si>
  <si>
    <t>Paito</t>
  </si>
  <si>
    <t>Butuh biaya untuk kebutuhan</t>
  </si>
  <si>
    <t>Yasir</t>
  </si>
  <si>
    <t>Nur Hamid</t>
  </si>
  <si>
    <t>Fauzi</t>
  </si>
  <si>
    <t>Butuh biaya untuk keperluan dan tidak ada tenaga</t>
  </si>
  <si>
    <t>Tidak ada tenaga dan butuh biaya keluarga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</si>
</sst>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3" applyFont="1"/>
    <xf numFmtId="164" fontId="4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0" fontId="5" fillId="0" borderId="1" xfId="0" applyFont="1" applyBorder="1"/>
    <xf numFmtId="0" fontId="3" fillId="0" borderId="0" xfId="0" applyFont="1" applyBorder="1"/>
    <xf numFmtId="0" fontId="4" fillId="0" borderId="0" xfId="2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4" fillId="0" borderId="0" xfId="0" applyFont="1" applyFill="1"/>
    <xf numFmtId="3" fontId="4" fillId="0" borderId="0" xfId="0" applyNumberFormat="1" applyFont="1" applyFill="1"/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2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/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2" xfId="0" applyFont="1" applyBorder="1"/>
    <xf numFmtId="0" fontId="6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9" fontId="4" fillId="0" borderId="0" xfId="0" applyNumberFormat="1" applyFont="1" applyBorder="1"/>
    <xf numFmtId="9" fontId="4" fillId="0" borderId="0" xfId="0" applyNumberFormat="1" applyFont="1" applyFill="1" applyBorder="1"/>
    <xf numFmtId="0" fontId="3" fillId="0" borderId="0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left" wrapText="1"/>
    </xf>
    <xf numFmtId="0" fontId="4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">
    <cellStyle name="Normal" xfId="0" builtinId="0"/>
    <cellStyle name="Normal 10" xfId="1"/>
    <cellStyle name="Normal 7" xfId="3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H233"/>
  <sheetViews>
    <sheetView view="pageBreakPreview" topLeftCell="D82" zoomScale="60" workbookViewId="0">
      <selection activeCell="O104" sqref="O104"/>
    </sheetView>
  </sheetViews>
  <sheetFormatPr defaultRowHeight="15.75"/>
  <cols>
    <col min="1" max="1" width="9.7109375" style="3" bestFit="1" customWidth="1"/>
    <col min="2" max="2" width="19.140625" style="3" customWidth="1"/>
    <col min="3" max="3" width="11.42578125" style="3" customWidth="1"/>
    <col min="4" max="4" width="16.28515625" style="3" customWidth="1"/>
    <col min="5" max="5" width="14.28515625" style="3" customWidth="1"/>
    <col min="6" max="6" width="15.140625" style="3" customWidth="1"/>
    <col min="7" max="7" width="10.140625" style="3" customWidth="1"/>
    <col min="8" max="8" width="10.42578125" style="3" customWidth="1"/>
    <col min="9" max="9" width="19.7109375" style="3" customWidth="1"/>
    <col min="10" max="10" width="12.140625" style="3" customWidth="1"/>
    <col min="11" max="11" width="13.85546875" style="3" customWidth="1"/>
    <col min="12" max="12" width="19.7109375" style="3" customWidth="1"/>
    <col min="13" max="13" width="15.7109375" style="3" customWidth="1"/>
    <col min="14" max="14" width="15" style="3" customWidth="1"/>
    <col min="15" max="16" width="9.5703125" style="3" bestFit="1" customWidth="1"/>
    <col min="17" max="17" width="14.42578125" style="3" customWidth="1"/>
    <col min="18" max="18" width="14.5703125" style="3" customWidth="1"/>
    <col min="19" max="19" width="9.28515625" style="3" bestFit="1" customWidth="1"/>
    <col min="20" max="20" width="9.7109375" style="3" bestFit="1" customWidth="1"/>
    <col min="21" max="21" width="15.140625" style="3" customWidth="1"/>
    <col min="22" max="22" width="9.7109375" style="3" bestFit="1" customWidth="1"/>
    <col min="23" max="23" width="10.7109375" style="3" customWidth="1"/>
    <col min="24" max="24" width="11.42578125" style="3" customWidth="1"/>
    <col min="25" max="25" width="12" style="3" bestFit="1" customWidth="1"/>
    <col min="26" max="26" width="15.28515625" style="3" customWidth="1"/>
    <col min="27" max="27" width="9.7109375" style="3" bestFit="1" customWidth="1"/>
    <col min="28" max="28" width="10.42578125" style="3" bestFit="1" customWidth="1"/>
    <col min="29" max="29" width="16.42578125" style="3" customWidth="1"/>
    <col min="30" max="30" width="9.7109375" style="3" bestFit="1" customWidth="1"/>
    <col min="31" max="31" width="11.7109375" style="3" customWidth="1"/>
    <col min="32" max="32" width="9.140625" style="3" customWidth="1"/>
    <col min="33" max="33" width="9.28515625" style="3" customWidth="1"/>
    <col min="34" max="34" width="11.28515625" style="3" customWidth="1"/>
    <col min="35" max="35" width="12.85546875" style="3" customWidth="1"/>
    <col min="36" max="36" width="11.28515625" style="3" customWidth="1"/>
    <col min="37" max="37" width="13.7109375" style="3" bestFit="1" customWidth="1"/>
    <col min="38" max="38" width="9.42578125" style="3" bestFit="1" customWidth="1"/>
    <col min="39" max="39" width="9.7109375" style="3" bestFit="1" customWidth="1"/>
    <col min="40" max="40" width="9.42578125" style="3" bestFit="1" customWidth="1"/>
    <col min="41" max="44" width="9.7109375" style="3" bestFit="1" customWidth="1"/>
    <col min="45" max="45" width="12" style="3" bestFit="1" customWidth="1"/>
    <col min="46" max="46" width="13.7109375" style="3" bestFit="1" customWidth="1"/>
    <col min="47" max="47" width="15.42578125" style="3" bestFit="1" customWidth="1"/>
    <col min="48" max="48" width="17.28515625" style="3" bestFit="1" customWidth="1"/>
    <col min="49" max="49" width="12" style="3" bestFit="1" customWidth="1"/>
    <col min="50" max="50" width="15.42578125" style="3" bestFit="1" customWidth="1"/>
    <col min="51" max="52" width="9.5703125" style="3" bestFit="1" customWidth="1"/>
    <col min="53" max="54" width="13.7109375" style="3" bestFit="1" customWidth="1"/>
    <col min="55" max="55" width="9.140625" style="3"/>
    <col min="56" max="56" width="9.7109375" style="3" bestFit="1" customWidth="1"/>
    <col min="57" max="57" width="9.28515625" style="3" bestFit="1" customWidth="1"/>
    <col min="58" max="58" width="9.7109375" style="3" bestFit="1" customWidth="1"/>
    <col min="59" max="59" width="12.7109375" style="3" bestFit="1" customWidth="1"/>
    <col min="60" max="60" width="9.7109375" style="3" bestFit="1" customWidth="1"/>
    <col min="61" max="62" width="13.7109375" style="3" bestFit="1" customWidth="1"/>
    <col min="63" max="63" width="9.7109375" style="3" bestFit="1" customWidth="1"/>
    <col min="64" max="64" width="12" style="3" bestFit="1" customWidth="1"/>
    <col min="65" max="65" width="13.7109375" style="3" bestFit="1" customWidth="1"/>
    <col min="66" max="66" width="9.28515625" style="3" bestFit="1" customWidth="1"/>
    <col min="67" max="67" width="9.5703125" style="3" bestFit="1" customWidth="1"/>
    <col min="68" max="68" width="9.28515625" style="3" bestFit="1" customWidth="1"/>
    <col min="69" max="70" width="9.5703125" style="3" bestFit="1" customWidth="1"/>
    <col min="71" max="71" width="9.42578125" style="3" bestFit="1" customWidth="1"/>
    <col min="72" max="73" width="9.5703125" style="3" bestFit="1" customWidth="1"/>
    <col min="74" max="74" width="9.7109375" style="3" bestFit="1" customWidth="1"/>
    <col min="75" max="75" width="9.5703125" style="3" bestFit="1" customWidth="1"/>
    <col min="76" max="76" width="9.7109375" style="3" bestFit="1" customWidth="1"/>
    <col min="77" max="77" width="11" style="3" customWidth="1"/>
    <col min="78" max="78" width="9.7109375" style="3" bestFit="1" customWidth="1"/>
    <col min="79" max="79" width="9.42578125" style="3" bestFit="1" customWidth="1"/>
    <col min="80" max="80" width="12.42578125" style="3" customWidth="1"/>
    <col min="81" max="81" width="18.42578125" style="3" customWidth="1"/>
    <col min="82" max="82" width="17" style="3" customWidth="1"/>
    <col min="83" max="84" width="13.7109375" style="3" bestFit="1" customWidth="1"/>
    <col min="85" max="85" width="9.140625" style="3"/>
    <col min="86" max="86" width="9.42578125" style="3" bestFit="1" customWidth="1"/>
    <col min="87" max="87" width="9.140625" style="3"/>
    <col min="88" max="88" width="9.5703125" style="3" bestFit="1" customWidth="1"/>
    <col min="89" max="89" width="13.7109375" style="3" bestFit="1" customWidth="1"/>
    <col min="90" max="90" width="15.42578125" style="3" bestFit="1" customWidth="1"/>
    <col min="91" max="91" width="13.7109375" style="3" bestFit="1" customWidth="1"/>
    <col min="92" max="94" width="15.42578125" style="3" bestFit="1" customWidth="1"/>
    <col min="95" max="95" width="9.42578125" style="3" bestFit="1" customWidth="1"/>
    <col min="96" max="96" width="9.7109375" style="3" bestFit="1" customWidth="1"/>
    <col min="97" max="97" width="9.28515625" style="3" bestFit="1" customWidth="1"/>
    <col min="98" max="98" width="9.42578125" style="3" bestFit="1" customWidth="1"/>
    <col min="99" max="99" width="15.42578125" style="3" bestFit="1" customWidth="1"/>
    <col min="100" max="100" width="13.7109375" style="3" bestFit="1" customWidth="1"/>
    <col min="101" max="101" width="15.42578125" style="3" bestFit="1" customWidth="1"/>
    <col min="102" max="102" width="9.140625" style="3"/>
    <col min="103" max="103" width="9.42578125" style="3" bestFit="1" customWidth="1"/>
    <col min="104" max="104" width="9.140625" style="3"/>
    <col min="105" max="106" width="9.42578125" style="3" bestFit="1" customWidth="1"/>
    <col min="107" max="107" width="12" style="3" bestFit="1" customWidth="1"/>
    <col min="108" max="108" width="17.28515625" style="3" bestFit="1" customWidth="1"/>
    <col min="109" max="109" width="15.42578125" style="3" bestFit="1" customWidth="1"/>
    <col min="110" max="110" width="17.28515625" style="3" bestFit="1" customWidth="1"/>
    <col min="111" max="111" width="10.85546875" style="3" customWidth="1"/>
    <col min="112" max="112" width="9.5703125" style="3" bestFit="1" customWidth="1"/>
    <col min="113" max="114" width="9.42578125" style="3" bestFit="1" customWidth="1"/>
    <col min="115" max="115" width="9.85546875" style="3" bestFit="1" customWidth="1"/>
    <col min="116" max="116" width="9.28515625" style="3" bestFit="1" customWidth="1"/>
    <col min="117" max="119" width="9.85546875" style="3" bestFit="1" customWidth="1"/>
    <col min="120" max="128" width="9.140625" style="3"/>
    <col min="129" max="129" width="9.28515625" style="3" bestFit="1" customWidth="1"/>
    <col min="130" max="130" width="9.140625" style="3"/>
    <col min="131" max="131" width="9.42578125" style="3" bestFit="1" customWidth="1"/>
    <col min="132" max="132" width="9.28515625" style="3" bestFit="1" customWidth="1"/>
    <col min="133" max="133" width="10" style="3" bestFit="1" customWidth="1"/>
    <col min="134" max="134" width="9.85546875" style="3" bestFit="1" customWidth="1"/>
    <col min="135" max="136" width="10" style="3" bestFit="1" customWidth="1"/>
    <col min="137" max="137" width="13.5703125" style="3" customWidth="1"/>
    <col min="138" max="148" width="9.140625" style="3"/>
    <col min="149" max="149" width="9.28515625" style="3" bestFit="1" customWidth="1"/>
    <col min="150" max="150" width="9.140625" style="3"/>
    <col min="151" max="151" width="9.28515625" style="3" bestFit="1" customWidth="1"/>
    <col min="152" max="152" width="10" style="3" bestFit="1" customWidth="1"/>
    <col min="153" max="153" width="9.28515625" style="3" bestFit="1" customWidth="1"/>
    <col min="154" max="154" width="10" style="3" bestFit="1" customWidth="1"/>
    <col min="155" max="156" width="9.28515625" style="3" bestFit="1" customWidth="1"/>
    <col min="157" max="157" width="11.140625" style="3" bestFit="1" customWidth="1"/>
    <col min="158" max="159" width="9.85546875" style="3" bestFit="1" customWidth="1"/>
    <col min="160" max="160" width="12.28515625" style="3" bestFit="1" customWidth="1"/>
    <col min="161" max="161" width="9.28515625" style="3" bestFit="1" customWidth="1"/>
    <col min="162" max="169" width="9.140625" style="3"/>
    <col min="170" max="170" width="9.28515625" style="3" bestFit="1" customWidth="1"/>
    <col min="171" max="171" width="9.140625" style="3"/>
    <col min="172" max="174" width="9.28515625" style="3" bestFit="1" customWidth="1"/>
    <col min="175" max="175" width="11.140625" style="3" bestFit="1" customWidth="1"/>
    <col min="176" max="177" width="9.85546875" style="3" bestFit="1" customWidth="1"/>
    <col min="178" max="178" width="12.28515625" style="3" bestFit="1" customWidth="1"/>
    <col min="179" max="179" width="9.28515625" style="3" bestFit="1" customWidth="1"/>
    <col min="180" max="16384" width="9.140625" style="3"/>
  </cols>
  <sheetData>
    <row r="2" spans="1:112" s="16" customFormat="1">
      <c r="A2" s="16" t="s">
        <v>371</v>
      </c>
      <c r="H2" s="16" t="s">
        <v>372</v>
      </c>
      <c r="T2" s="16" t="s">
        <v>373</v>
      </c>
      <c r="AM2" s="16" t="s">
        <v>374</v>
      </c>
      <c r="BD2" s="16" t="s">
        <v>375</v>
      </c>
      <c r="BO2" s="16" t="s">
        <v>376</v>
      </c>
      <c r="BZ2" s="16" t="s">
        <v>377</v>
      </c>
      <c r="CH2" s="16" t="s">
        <v>378</v>
      </c>
      <c r="CR2" s="16" t="s">
        <v>379</v>
      </c>
      <c r="CY2" s="16" t="s">
        <v>380</v>
      </c>
    </row>
    <row r="3" spans="1:112" s="16" customFormat="1" ht="21" customHeight="1">
      <c r="A3" s="81" t="s">
        <v>0</v>
      </c>
      <c r="B3" s="81" t="s">
        <v>1</v>
      </c>
      <c r="C3" s="81" t="s">
        <v>24</v>
      </c>
      <c r="D3" s="81" t="s">
        <v>25</v>
      </c>
      <c r="E3" s="81" t="s">
        <v>26</v>
      </c>
      <c r="F3" s="81" t="s">
        <v>27</v>
      </c>
      <c r="H3" s="81" t="s">
        <v>0</v>
      </c>
      <c r="I3" s="81" t="s">
        <v>1</v>
      </c>
      <c r="J3" s="81" t="s">
        <v>2</v>
      </c>
      <c r="K3" s="81" t="s">
        <v>4</v>
      </c>
      <c r="L3" s="81" t="s">
        <v>52</v>
      </c>
      <c r="M3" s="81" t="s">
        <v>53</v>
      </c>
      <c r="N3" s="81"/>
      <c r="O3" s="25" t="s">
        <v>54</v>
      </c>
      <c r="P3" s="25"/>
      <c r="Q3" s="25"/>
      <c r="R3" s="81" t="s">
        <v>55</v>
      </c>
      <c r="T3" s="81" t="s">
        <v>0</v>
      </c>
      <c r="U3" s="81" t="s">
        <v>1</v>
      </c>
      <c r="V3" s="81" t="s">
        <v>2</v>
      </c>
      <c r="W3" s="81" t="s">
        <v>53</v>
      </c>
      <c r="X3" s="81"/>
      <c r="Y3" s="81"/>
      <c r="Z3" s="81"/>
      <c r="AA3" s="87" t="s">
        <v>54</v>
      </c>
      <c r="AB3" s="87"/>
      <c r="AC3" s="87"/>
      <c r="AD3" s="87"/>
      <c r="AE3" s="87"/>
      <c r="AF3" s="87"/>
      <c r="AG3" s="87"/>
      <c r="AH3" s="87"/>
      <c r="AI3" s="87"/>
      <c r="AJ3" s="87" t="s">
        <v>55</v>
      </c>
      <c r="AK3" s="87"/>
      <c r="AM3" s="81" t="s">
        <v>0</v>
      </c>
      <c r="AN3" s="81" t="s">
        <v>1</v>
      </c>
      <c r="AO3" s="81" t="s">
        <v>2</v>
      </c>
      <c r="AP3" s="81" t="s">
        <v>125</v>
      </c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 t="s">
        <v>126</v>
      </c>
      <c r="BD3" s="81" t="s">
        <v>0</v>
      </c>
      <c r="BE3" s="81" t="s">
        <v>1</v>
      </c>
      <c r="BF3" s="81" t="s">
        <v>2</v>
      </c>
      <c r="BG3" s="81" t="s">
        <v>135</v>
      </c>
      <c r="BH3" s="84" t="s">
        <v>136</v>
      </c>
      <c r="BI3" s="84"/>
      <c r="BJ3" s="84"/>
      <c r="BK3" s="25" t="s">
        <v>139</v>
      </c>
      <c r="BL3" s="25"/>
      <c r="BM3" s="81" t="s">
        <v>142</v>
      </c>
      <c r="BO3" s="81" t="s">
        <v>0</v>
      </c>
      <c r="BP3" s="81" t="s">
        <v>1</v>
      </c>
      <c r="BQ3" s="81" t="s">
        <v>2</v>
      </c>
      <c r="BR3" s="81" t="s">
        <v>4</v>
      </c>
      <c r="BS3" s="81" t="s">
        <v>53</v>
      </c>
      <c r="BT3" s="81" t="s">
        <v>116</v>
      </c>
      <c r="BU3" s="81"/>
      <c r="BV3" s="81"/>
      <c r="BW3" s="81" t="s">
        <v>55</v>
      </c>
      <c r="BX3" s="81" t="s">
        <v>143</v>
      </c>
      <c r="BZ3" s="81" t="s">
        <v>0</v>
      </c>
      <c r="CA3" s="81" t="s">
        <v>1</v>
      </c>
      <c r="CB3" s="81" t="s">
        <v>2</v>
      </c>
      <c r="CC3" s="81" t="s">
        <v>144</v>
      </c>
      <c r="CD3" s="81" t="s">
        <v>145</v>
      </c>
      <c r="CE3" s="81"/>
      <c r="CF3" s="81" t="s">
        <v>146</v>
      </c>
      <c r="CH3" s="81" t="s">
        <v>0</v>
      </c>
      <c r="CI3" s="81" t="s">
        <v>1</v>
      </c>
      <c r="CJ3" s="81" t="s">
        <v>2</v>
      </c>
      <c r="CK3" s="81" t="s">
        <v>149</v>
      </c>
      <c r="CL3" s="81"/>
      <c r="CM3" s="81"/>
      <c r="CN3" s="81"/>
      <c r="CO3" s="81"/>
      <c r="CP3" s="81" t="s">
        <v>150</v>
      </c>
      <c r="CR3" s="81" t="s">
        <v>0</v>
      </c>
      <c r="CS3" s="81" t="s">
        <v>1</v>
      </c>
      <c r="CT3" s="81" t="s">
        <v>2</v>
      </c>
      <c r="CU3" s="81" t="s">
        <v>150</v>
      </c>
      <c r="CV3" s="81" t="s">
        <v>146</v>
      </c>
      <c r="CW3" s="81" t="s">
        <v>72</v>
      </c>
      <c r="CX3" s="4"/>
      <c r="CY3" s="81" t="s">
        <v>0</v>
      </c>
      <c r="CZ3" s="81" t="s">
        <v>1</v>
      </c>
      <c r="DA3" s="81" t="s">
        <v>2</v>
      </c>
      <c r="DB3" s="81" t="s">
        <v>4</v>
      </c>
      <c r="DC3" s="81" t="s">
        <v>156</v>
      </c>
      <c r="DD3" s="81" t="s">
        <v>157</v>
      </c>
      <c r="DE3" s="81" t="s">
        <v>72</v>
      </c>
      <c r="DF3" s="81" t="s">
        <v>158</v>
      </c>
      <c r="DG3" s="81"/>
      <c r="DH3" s="81" t="s">
        <v>159</v>
      </c>
    </row>
    <row r="4" spans="1:112" s="16" customFormat="1" ht="22.5" customHeight="1">
      <c r="A4" s="82"/>
      <c r="B4" s="82"/>
      <c r="C4" s="82"/>
      <c r="D4" s="82"/>
      <c r="E4" s="82"/>
      <c r="F4" s="82"/>
      <c r="H4" s="82"/>
      <c r="I4" s="82"/>
      <c r="J4" s="82"/>
      <c r="K4" s="82"/>
      <c r="L4" s="82"/>
      <c r="M4" s="81" t="s">
        <v>56</v>
      </c>
      <c r="N4" s="81" t="s">
        <v>57</v>
      </c>
      <c r="O4" s="81" t="s">
        <v>58</v>
      </c>
      <c r="P4" s="81" t="s">
        <v>59</v>
      </c>
      <c r="Q4" s="81" t="s">
        <v>60</v>
      </c>
      <c r="R4" s="82"/>
      <c r="T4" s="82"/>
      <c r="U4" s="82"/>
      <c r="V4" s="82"/>
      <c r="W4" s="81" t="s">
        <v>56</v>
      </c>
      <c r="X4" s="81" t="s">
        <v>57</v>
      </c>
      <c r="Y4" s="81" t="s">
        <v>68</v>
      </c>
      <c r="Z4" s="81" t="s">
        <v>69</v>
      </c>
      <c r="AA4" s="81" t="s">
        <v>58</v>
      </c>
      <c r="AB4" s="81" t="s">
        <v>70</v>
      </c>
      <c r="AC4" s="81" t="s">
        <v>69</v>
      </c>
      <c r="AD4" s="81" t="s">
        <v>59</v>
      </c>
      <c r="AE4" s="81" t="s">
        <v>71</v>
      </c>
      <c r="AF4" s="81" t="s">
        <v>72</v>
      </c>
      <c r="AG4" s="81" t="s">
        <v>60</v>
      </c>
      <c r="AH4" s="81" t="s">
        <v>73</v>
      </c>
      <c r="AI4" s="81" t="s">
        <v>72</v>
      </c>
      <c r="AJ4" s="81" t="s">
        <v>74</v>
      </c>
      <c r="AK4" s="81" t="s">
        <v>72</v>
      </c>
      <c r="AM4" s="82"/>
      <c r="AN4" s="82"/>
      <c r="AO4" s="82"/>
      <c r="AP4" s="84" t="s">
        <v>127</v>
      </c>
      <c r="AQ4" s="84"/>
      <c r="AR4" s="84"/>
      <c r="AS4" s="84"/>
      <c r="AT4" s="84" t="s">
        <v>128</v>
      </c>
      <c r="AU4" s="84"/>
      <c r="AV4" s="84"/>
      <c r="AW4" s="84"/>
      <c r="AX4" s="84" t="s">
        <v>129</v>
      </c>
      <c r="AY4" s="84"/>
      <c r="AZ4" s="84"/>
      <c r="BA4" s="84"/>
      <c r="BB4" s="82"/>
      <c r="BD4" s="82"/>
      <c r="BE4" s="82"/>
      <c r="BF4" s="82"/>
      <c r="BG4" s="82"/>
      <c r="BH4" s="81" t="s">
        <v>4</v>
      </c>
      <c r="BI4" s="81" t="s">
        <v>137</v>
      </c>
      <c r="BJ4" s="81" t="s">
        <v>138</v>
      </c>
      <c r="BK4" s="81" t="s">
        <v>140</v>
      </c>
      <c r="BL4" s="81" t="s">
        <v>141</v>
      </c>
      <c r="BM4" s="82"/>
      <c r="BO4" s="82"/>
      <c r="BP4" s="82"/>
      <c r="BQ4" s="82"/>
      <c r="BR4" s="82"/>
      <c r="BS4" s="82"/>
      <c r="BT4" s="81" t="s">
        <v>58</v>
      </c>
      <c r="BU4" s="81" t="s">
        <v>59</v>
      </c>
      <c r="BV4" s="81" t="s">
        <v>60</v>
      </c>
      <c r="BW4" s="82"/>
      <c r="BX4" s="82"/>
      <c r="BZ4" s="82"/>
      <c r="CA4" s="82"/>
      <c r="CB4" s="82"/>
      <c r="CC4" s="82"/>
      <c r="CD4" s="81" t="s">
        <v>147</v>
      </c>
      <c r="CE4" s="81" t="s">
        <v>148</v>
      </c>
      <c r="CF4" s="82"/>
      <c r="CH4" s="82"/>
      <c r="CI4" s="82"/>
      <c r="CJ4" s="82"/>
      <c r="CK4" s="81" t="s">
        <v>151</v>
      </c>
      <c r="CL4" s="81" t="s">
        <v>152</v>
      </c>
      <c r="CM4" s="81" t="s">
        <v>153</v>
      </c>
      <c r="CN4" s="81" t="s">
        <v>154</v>
      </c>
      <c r="CO4" s="81" t="s">
        <v>155</v>
      </c>
      <c r="CP4" s="82"/>
      <c r="CR4" s="82"/>
      <c r="CS4" s="82"/>
      <c r="CT4" s="82"/>
      <c r="CU4" s="82"/>
      <c r="CV4" s="82"/>
      <c r="CW4" s="82"/>
      <c r="CX4" s="4"/>
      <c r="CY4" s="82"/>
      <c r="CZ4" s="82"/>
      <c r="DA4" s="82"/>
      <c r="DB4" s="82"/>
      <c r="DC4" s="82"/>
      <c r="DD4" s="82"/>
      <c r="DE4" s="82"/>
      <c r="DF4" s="81" t="s">
        <v>160</v>
      </c>
      <c r="DG4" s="81" t="s">
        <v>161</v>
      </c>
      <c r="DH4" s="82"/>
    </row>
    <row r="5" spans="1:112" s="16" customFormat="1" ht="22.5" customHeight="1">
      <c r="A5" s="83"/>
      <c r="B5" s="83"/>
      <c r="C5" s="83"/>
      <c r="D5" s="83"/>
      <c r="E5" s="83"/>
      <c r="F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M5" s="83"/>
      <c r="AN5" s="83"/>
      <c r="AO5" s="83"/>
      <c r="AP5" s="26" t="s">
        <v>130</v>
      </c>
      <c r="AQ5" s="26" t="s">
        <v>131</v>
      </c>
      <c r="AR5" s="26" t="s">
        <v>132</v>
      </c>
      <c r="AS5" s="26" t="s">
        <v>133</v>
      </c>
      <c r="AT5" s="26" t="s">
        <v>130</v>
      </c>
      <c r="AU5" s="26" t="s">
        <v>131</v>
      </c>
      <c r="AV5" s="26" t="s">
        <v>132</v>
      </c>
      <c r="AW5" s="27" t="s">
        <v>133</v>
      </c>
      <c r="AX5" s="27" t="s">
        <v>130</v>
      </c>
      <c r="AY5" s="26" t="s">
        <v>131</v>
      </c>
      <c r="AZ5" s="26" t="s">
        <v>132</v>
      </c>
      <c r="BA5" s="26" t="s">
        <v>133</v>
      </c>
      <c r="BB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Z5" s="83"/>
      <c r="CA5" s="83"/>
      <c r="CB5" s="83"/>
      <c r="CC5" s="83"/>
      <c r="CD5" s="83"/>
      <c r="CE5" s="83"/>
      <c r="CF5" s="83"/>
      <c r="CH5" s="83"/>
      <c r="CI5" s="83"/>
      <c r="CJ5" s="83"/>
      <c r="CK5" s="83"/>
      <c r="CL5" s="83"/>
      <c r="CM5" s="83"/>
      <c r="CN5" s="83"/>
      <c r="CO5" s="83"/>
      <c r="CP5" s="83"/>
      <c r="CR5" s="83"/>
      <c r="CS5" s="83"/>
      <c r="CT5" s="83"/>
      <c r="CU5" s="83"/>
      <c r="CV5" s="83"/>
      <c r="CW5" s="83"/>
      <c r="CX5" s="4"/>
      <c r="CY5" s="83"/>
      <c r="CZ5" s="83"/>
      <c r="DA5" s="83"/>
      <c r="DB5" s="83"/>
      <c r="DC5" s="83"/>
      <c r="DD5" s="83"/>
      <c r="DE5" s="83"/>
      <c r="DF5" s="83"/>
      <c r="DG5" s="83"/>
      <c r="DH5" s="83"/>
    </row>
    <row r="6" spans="1:112" ht="15" customHeight="1">
      <c r="A6" s="15">
        <v>1</v>
      </c>
      <c r="B6" s="3" t="s">
        <v>5</v>
      </c>
      <c r="C6" s="15">
        <v>50</v>
      </c>
      <c r="D6" s="3" t="s">
        <v>28</v>
      </c>
      <c r="E6" s="3" t="s">
        <v>29</v>
      </c>
      <c r="F6" s="3" t="s">
        <v>30</v>
      </c>
      <c r="H6" s="5">
        <v>1</v>
      </c>
      <c r="I6" s="3" t="s">
        <v>5</v>
      </c>
      <c r="J6" s="3">
        <v>0.25</v>
      </c>
      <c r="K6" s="3">
        <v>1.4</v>
      </c>
      <c r="L6" s="3">
        <v>5.6</v>
      </c>
      <c r="M6" s="3" t="s">
        <v>61</v>
      </c>
      <c r="N6" s="3">
        <v>10</v>
      </c>
      <c r="O6" s="3">
        <v>150</v>
      </c>
      <c r="P6" s="3">
        <v>100</v>
      </c>
      <c r="Q6" s="3">
        <v>0</v>
      </c>
      <c r="R6" s="3">
        <v>0</v>
      </c>
      <c r="T6" s="5">
        <v>1</v>
      </c>
      <c r="U6" s="3" t="s">
        <v>5</v>
      </c>
      <c r="V6" s="3">
        <v>0.25</v>
      </c>
      <c r="W6" s="3" t="s">
        <v>61</v>
      </c>
      <c r="X6" s="3">
        <v>10</v>
      </c>
      <c r="Y6" s="3">
        <v>10000</v>
      </c>
      <c r="Z6" s="3">
        <f>X6*Y6</f>
        <v>100000</v>
      </c>
      <c r="AA6" s="3">
        <v>150</v>
      </c>
      <c r="AB6" s="3">
        <v>1900</v>
      </c>
      <c r="AC6" s="3">
        <f>AA6*AB6</f>
        <v>285000</v>
      </c>
      <c r="AD6" s="3">
        <v>100</v>
      </c>
      <c r="AE6" s="3">
        <v>1700</v>
      </c>
      <c r="AF6" s="3">
        <f>AD6*AE6</f>
        <v>170000</v>
      </c>
      <c r="AG6" s="3">
        <v>0</v>
      </c>
      <c r="AH6" s="3">
        <v>2400</v>
      </c>
      <c r="AI6" s="3">
        <f>AG6*AH6</f>
        <v>0</v>
      </c>
      <c r="AJ6" s="3">
        <v>0</v>
      </c>
      <c r="AK6" s="3">
        <v>0</v>
      </c>
      <c r="AM6" s="5">
        <v>1</v>
      </c>
      <c r="AN6" s="3" t="s">
        <v>5</v>
      </c>
      <c r="AO6" s="3">
        <v>0.25</v>
      </c>
      <c r="AP6" s="7">
        <v>45000</v>
      </c>
      <c r="AQ6" s="3">
        <v>1</v>
      </c>
      <c r="AR6" s="3">
        <v>4</v>
      </c>
      <c r="AS6" s="3">
        <f>AP6*AQ6/AR6/3</f>
        <v>3750</v>
      </c>
      <c r="AT6" s="7">
        <v>28000</v>
      </c>
      <c r="AU6" s="3">
        <v>2</v>
      </c>
      <c r="AV6" s="3">
        <v>3</v>
      </c>
      <c r="AW6" s="3">
        <f>AT6*AU6/AV6/3</f>
        <v>6222.2222222222226</v>
      </c>
      <c r="AX6" s="7">
        <v>275000</v>
      </c>
      <c r="AY6" s="3">
        <v>1</v>
      </c>
      <c r="AZ6" s="3">
        <v>4</v>
      </c>
      <c r="BA6" s="3">
        <f>AX6*AY6/AZ6/3</f>
        <v>22916.666666666668</v>
      </c>
      <c r="BB6" s="3">
        <f>AS6+AW6+BA6</f>
        <v>32888.888888888891</v>
      </c>
      <c r="BD6" s="5">
        <v>1</v>
      </c>
      <c r="BE6" s="3" t="s">
        <v>5</v>
      </c>
      <c r="BF6" s="3">
        <v>0.25</v>
      </c>
      <c r="BG6" s="7">
        <v>250000</v>
      </c>
      <c r="BH6" s="3">
        <v>1.4</v>
      </c>
      <c r="BI6" s="7">
        <v>100000</v>
      </c>
      <c r="BJ6" s="3">
        <f>BI6*BH6</f>
        <v>140000</v>
      </c>
      <c r="BK6" s="3">
        <v>25</v>
      </c>
      <c r="BL6" s="3">
        <v>3800</v>
      </c>
      <c r="BM6" s="3">
        <f>BL6*BK6</f>
        <v>95000</v>
      </c>
      <c r="BO6" s="5">
        <v>1</v>
      </c>
      <c r="BP6" s="3" t="s">
        <v>5</v>
      </c>
      <c r="BQ6" s="3">
        <v>0.25</v>
      </c>
      <c r="BR6" s="3">
        <v>1.4</v>
      </c>
      <c r="BS6" s="3">
        <v>10</v>
      </c>
      <c r="BT6" s="3">
        <v>150</v>
      </c>
      <c r="BU6" s="3">
        <v>100</v>
      </c>
      <c r="BV6" s="3">
        <v>0</v>
      </c>
      <c r="BW6" s="3">
        <v>0</v>
      </c>
      <c r="BX6" s="3">
        <v>15.5</v>
      </c>
      <c r="BZ6" s="5">
        <v>1</v>
      </c>
      <c r="CA6" s="3" t="s">
        <v>5</v>
      </c>
      <c r="CB6" s="3">
        <v>0.25</v>
      </c>
      <c r="CC6" s="3">
        <f>BB6</f>
        <v>32888.888888888891</v>
      </c>
      <c r="CD6" s="3">
        <v>74250</v>
      </c>
      <c r="CE6" s="3">
        <f>CD6/3</f>
        <v>24750</v>
      </c>
      <c r="CF6" s="3">
        <f>SUM(CC6,CE6)</f>
        <v>57638.888888888891</v>
      </c>
      <c r="CH6" s="5">
        <v>1</v>
      </c>
      <c r="CI6" s="3" t="s">
        <v>5</v>
      </c>
      <c r="CJ6" s="3">
        <v>0.25</v>
      </c>
      <c r="CK6" s="3">
        <f>Z6</f>
        <v>100000</v>
      </c>
      <c r="CL6" s="3">
        <f>SUM(AC6,AF6,AI6)</f>
        <v>455000</v>
      </c>
      <c r="CM6" s="3">
        <f>AK6</f>
        <v>0</v>
      </c>
      <c r="CN6" s="3">
        <v>410000</v>
      </c>
      <c r="CO6" s="7">
        <f>SUM(BG6,BJ6,BM6)</f>
        <v>485000</v>
      </c>
      <c r="CP6" s="3">
        <f>SUM(CK6:CO6)</f>
        <v>1450000</v>
      </c>
      <c r="CR6" s="5">
        <v>1</v>
      </c>
      <c r="CS6" s="3" t="s">
        <v>5</v>
      </c>
      <c r="CT6" s="3">
        <v>0.25</v>
      </c>
      <c r="CU6" s="3">
        <f>CP6</f>
        <v>1450000</v>
      </c>
      <c r="CV6" s="3">
        <f>CF6</f>
        <v>57638.888888888891</v>
      </c>
      <c r="CW6" s="3">
        <f>SUM(CU6:CV6)</f>
        <v>1507638.888888889</v>
      </c>
      <c r="CY6" s="5">
        <v>1</v>
      </c>
      <c r="CZ6" s="3" t="s">
        <v>5</v>
      </c>
      <c r="DA6" s="3">
        <v>0.25</v>
      </c>
      <c r="DB6" s="3">
        <v>1.4</v>
      </c>
      <c r="DC6" s="3">
        <v>3800</v>
      </c>
      <c r="DD6" s="3">
        <f>DB6*DC6*1000</f>
        <v>5320000</v>
      </c>
      <c r="DE6" s="3">
        <f>CW6</f>
        <v>1507638.888888889</v>
      </c>
      <c r="DF6" s="3">
        <f>DD6-DE6</f>
        <v>3812361.111111111</v>
      </c>
      <c r="DG6" s="3">
        <f>DF6/DA6</f>
        <v>15249444.444444444</v>
      </c>
      <c r="DH6" s="3">
        <f>DD6/DE6</f>
        <v>3.5286964532473513</v>
      </c>
    </row>
    <row r="7" spans="1:112" ht="15" customHeight="1">
      <c r="A7" s="15">
        <v>2</v>
      </c>
      <c r="B7" s="3" t="s">
        <v>6</v>
      </c>
      <c r="C7" s="15">
        <v>72</v>
      </c>
      <c r="D7" s="3" t="s">
        <v>31</v>
      </c>
      <c r="E7" s="3" t="s">
        <v>29</v>
      </c>
      <c r="F7" s="3" t="s">
        <v>32</v>
      </c>
      <c r="H7" s="5">
        <v>2</v>
      </c>
      <c r="I7" s="3" t="s">
        <v>6</v>
      </c>
      <c r="J7" s="3">
        <v>0.5</v>
      </c>
      <c r="K7" s="3">
        <v>2.4</v>
      </c>
      <c r="L7" s="3">
        <v>4.8</v>
      </c>
      <c r="M7" s="3" t="s">
        <v>62</v>
      </c>
      <c r="N7" s="3">
        <v>20</v>
      </c>
      <c r="O7" s="3">
        <v>200</v>
      </c>
      <c r="P7" s="3">
        <v>0</v>
      </c>
      <c r="Q7" s="3">
        <v>200</v>
      </c>
      <c r="R7" s="3">
        <v>0.5</v>
      </c>
      <c r="T7" s="5">
        <v>2</v>
      </c>
      <c r="U7" s="3" t="s">
        <v>6</v>
      </c>
      <c r="V7" s="3">
        <v>0.5</v>
      </c>
      <c r="W7" s="3" t="s">
        <v>61</v>
      </c>
      <c r="X7" s="3">
        <v>20</v>
      </c>
      <c r="Y7" s="3">
        <v>10000</v>
      </c>
      <c r="Z7" s="3">
        <f t="shared" ref="Z7:Z35" si="0">X7*Y7</f>
        <v>200000</v>
      </c>
      <c r="AA7" s="3">
        <v>200</v>
      </c>
      <c r="AB7" s="3">
        <v>1900</v>
      </c>
      <c r="AC7" s="3">
        <f t="shared" ref="AC7:AC35" si="1">AA7*AB7</f>
        <v>380000</v>
      </c>
      <c r="AD7" s="3">
        <v>0</v>
      </c>
      <c r="AE7" s="3">
        <v>1700</v>
      </c>
      <c r="AF7" s="3">
        <f t="shared" ref="AF7:AF35" si="2">AD7*AE7</f>
        <v>0</v>
      </c>
      <c r="AG7" s="3">
        <v>200</v>
      </c>
      <c r="AH7" s="3">
        <v>2400</v>
      </c>
      <c r="AI7" s="3">
        <f t="shared" ref="AI7:AI35" si="3">AG7*AH7</f>
        <v>480000</v>
      </c>
      <c r="AJ7" s="3">
        <v>0.5</v>
      </c>
      <c r="AK7" s="3">
        <v>150000</v>
      </c>
      <c r="AM7" s="5">
        <v>2</v>
      </c>
      <c r="AN7" s="3" t="s">
        <v>6</v>
      </c>
      <c r="AO7" s="3">
        <v>0.5</v>
      </c>
      <c r="AP7" s="7">
        <v>55000</v>
      </c>
      <c r="AQ7" s="3">
        <v>2</v>
      </c>
      <c r="AR7" s="3">
        <v>5</v>
      </c>
      <c r="AS7" s="3">
        <f t="shared" ref="AS7:AS35" si="4">AP7*AQ7/AR7/3</f>
        <v>7333.333333333333</v>
      </c>
      <c r="AT7" s="7">
        <v>30000</v>
      </c>
      <c r="AU7" s="3">
        <v>2</v>
      </c>
      <c r="AV7" s="3">
        <v>4</v>
      </c>
      <c r="AW7" s="3">
        <f t="shared" ref="AW7:AW35" si="5">AT7*AU7/AV7/3</f>
        <v>5000</v>
      </c>
      <c r="AX7" s="7">
        <v>270000</v>
      </c>
      <c r="AY7" s="3">
        <v>1</v>
      </c>
      <c r="AZ7" s="3">
        <v>4</v>
      </c>
      <c r="BA7" s="3">
        <f t="shared" ref="BA7:BA35" si="6">AX7*AY7/AZ7/3</f>
        <v>22500</v>
      </c>
      <c r="BB7" s="3">
        <f t="shared" ref="BB7:BB35" si="7">AS7+AW7+BA7</f>
        <v>34833.333333333328</v>
      </c>
      <c r="BD7" s="5">
        <v>2</v>
      </c>
      <c r="BE7" s="3" t="s">
        <v>6</v>
      </c>
      <c r="BF7" s="3">
        <v>0.5</v>
      </c>
      <c r="BG7" s="7">
        <v>500000</v>
      </c>
      <c r="BH7" s="3">
        <v>2.4</v>
      </c>
      <c r="BI7" s="7">
        <v>100000</v>
      </c>
      <c r="BJ7" s="3">
        <f t="shared" ref="BJ7:BJ35" si="8">BI7*BH7</f>
        <v>240000</v>
      </c>
      <c r="BK7" s="3">
        <v>50</v>
      </c>
      <c r="BL7" s="3">
        <v>3800</v>
      </c>
      <c r="BM7" s="3">
        <f t="shared" ref="BM7:BM35" si="9">BL7*BK7</f>
        <v>190000</v>
      </c>
      <c r="BO7" s="5">
        <v>2</v>
      </c>
      <c r="BP7" s="3" t="s">
        <v>6</v>
      </c>
      <c r="BQ7" s="3">
        <v>0.5</v>
      </c>
      <c r="BR7" s="3">
        <v>2.4</v>
      </c>
      <c r="BS7" s="3">
        <v>20</v>
      </c>
      <c r="BT7" s="3">
        <v>200</v>
      </c>
      <c r="BU7" s="3">
        <v>0</v>
      </c>
      <c r="BV7" s="3">
        <v>200</v>
      </c>
      <c r="BW7" s="3">
        <v>0.5</v>
      </c>
      <c r="BX7" s="3">
        <v>24.25</v>
      </c>
      <c r="BZ7" s="5">
        <v>2</v>
      </c>
      <c r="CA7" s="3" t="s">
        <v>6</v>
      </c>
      <c r="CB7" s="3">
        <v>0.5</v>
      </c>
      <c r="CC7" s="3">
        <f t="shared" ref="CC7:CC55" si="10">BB7</f>
        <v>34833.333333333328</v>
      </c>
      <c r="CD7" s="3">
        <f>(CB7*CD6)/CB6</f>
        <v>148500</v>
      </c>
      <c r="CE7" s="3">
        <f t="shared" ref="CE7:CE35" si="11">CD7/3</f>
        <v>49500</v>
      </c>
      <c r="CF7" s="3">
        <f t="shared" ref="CF7:CF35" si="12">SUM(CC7,CE7)</f>
        <v>84333.333333333328</v>
      </c>
      <c r="CH7" s="5">
        <v>2</v>
      </c>
      <c r="CI7" s="3" t="s">
        <v>6</v>
      </c>
      <c r="CJ7" s="3">
        <v>0.5</v>
      </c>
      <c r="CK7" s="3">
        <f t="shared" ref="CK7:CK55" si="13">Z7</f>
        <v>200000</v>
      </c>
      <c r="CL7" s="3">
        <f t="shared" ref="CL7:CL55" si="14">SUM(AC7,AF7,AI7)</f>
        <v>860000</v>
      </c>
      <c r="CM7" s="3">
        <f t="shared" ref="CM7:CM55" si="15">AK7</f>
        <v>150000</v>
      </c>
      <c r="CN7" s="3">
        <v>595000</v>
      </c>
      <c r="CO7" s="7">
        <f t="shared" ref="CO7:CO55" si="16">SUM(BG7,BJ7,BM7)</f>
        <v>930000</v>
      </c>
      <c r="CP7" s="3">
        <f t="shared" ref="CP7:CP55" si="17">SUM(CK7:CO7)</f>
        <v>2735000</v>
      </c>
      <c r="CR7" s="5">
        <v>2</v>
      </c>
      <c r="CS7" s="3" t="s">
        <v>6</v>
      </c>
      <c r="CT7" s="3">
        <v>0.5</v>
      </c>
      <c r="CU7" s="3">
        <f t="shared" ref="CU7:CU55" si="18">CP7</f>
        <v>2735000</v>
      </c>
      <c r="CV7" s="3">
        <f t="shared" ref="CV7:CV55" si="19">CF7</f>
        <v>84333.333333333328</v>
      </c>
      <c r="CW7" s="3">
        <f t="shared" ref="CW7:CW55" si="20">SUM(CU7:CV7)</f>
        <v>2819333.3333333335</v>
      </c>
      <c r="CY7" s="5">
        <v>2</v>
      </c>
      <c r="CZ7" s="3" t="s">
        <v>6</v>
      </c>
      <c r="DA7" s="3">
        <v>0.5</v>
      </c>
      <c r="DB7" s="3">
        <v>2.4</v>
      </c>
      <c r="DC7" s="3">
        <v>3800</v>
      </c>
      <c r="DD7" s="3">
        <f t="shared" ref="DD7:DD55" si="21">DB7*DC7*1000</f>
        <v>9120000</v>
      </c>
      <c r="DE7" s="3">
        <f t="shared" ref="DE7:DE55" si="22">CW7</f>
        <v>2819333.3333333335</v>
      </c>
      <c r="DF7" s="3">
        <f t="shared" ref="DF7:DF55" si="23">DD7-DE7</f>
        <v>6300666.666666666</v>
      </c>
      <c r="DG7" s="3">
        <f t="shared" ref="DG7:DG55" si="24">DF7/DA7</f>
        <v>12601333.333333332</v>
      </c>
      <c r="DH7" s="3">
        <f t="shared" ref="DH7:DH55" si="25">DD7/DE7</f>
        <v>3.2348072830456371</v>
      </c>
    </row>
    <row r="8" spans="1:112" ht="15" customHeight="1">
      <c r="A8" s="15">
        <v>3</v>
      </c>
      <c r="B8" s="3" t="s">
        <v>7</v>
      </c>
      <c r="C8" s="15">
        <v>40</v>
      </c>
      <c r="D8" s="3" t="s">
        <v>33</v>
      </c>
      <c r="E8" s="3" t="s">
        <v>29</v>
      </c>
      <c r="F8" s="3" t="s">
        <v>30</v>
      </c>
      <c r="H8" s="5">
        <v>3</v>
      </c>
      <c r="I8" s="3" t="s">
        <v>7</v>
      </c>
      <c r="J8" s="3">
        <v>0.25</v>
      </c>
      <c r="K8" s="3">
        <v>2</v>
      </c>
      <c r="L8" s="3">
        <v>8</v>
      </c>
      <c r="M8" s="3" t="s">
        <v>63</v>
      </c>
      <c r="N8" s="3">
        <v>15</v>
      </c>
      <c r="O8" s="3">
        <v>100</v>
      </c>
      <c r="P8" s="3">
        <v>50</v>
      </c>
      <c r="Q8" s="3">
        <v>50</v>
      </c>
      <c r="R8" s="3">
        <v>2.25</v>
      </c>
      <c r="T8" s="5">
        <v>3</v>
      </c>
      <c r="U8" s="3" t="s">
        <v>7</v>
      </c>
      <c r="V8" s="3">
        <v>0.25</v>
      </c>
      <c r="W8" s="3" t="s">
        <v>63</v>
      </c>
      <c r="X8" s="3">
        <v>15</v>
      </c>
      <c r="Y8" s="3">
        <v>11000</v>
      </c>
      <c r="Z8" s="3">
        <f t="shared" si="0"/>
        <v>165000</v>
      </c>
      <c r="AA8" s="3">
        <v>100</v>
      </c>
      <c r="AB8" s="3">
        <v>1900</v>
      </c>
      <c r="AC8" s="3">
        <f t="shared" si="1"/>
        <v>190000</v>
      </c>
      <c r="AD8" s="3">
        <v>50</v>
      </c>
      <c r="AE8" s="3">
        <v>1700</v>
      </c>
      <c r="AF8" s="3">
        <f t="shared" si="2"/>
        <v>85000</v>
      </c>
      <c r="AG8" s="3">
        <v>50</v>
      </c>
      <c r="AH8" s="3">
        <v>2400</v>
      </c>
      <c r="AI8" s="3">
        <f t="shared" si="3"/>
        <v>120000</v>
      </c>
      <c r="AJ8" s="3">
        <v>2.25</v>
      </c>
      <c r="AK8" s="3">
        <v>120000</v>
      </c>
      <c r="AM8" s="5">
        <v>3</v>
      </c>
      <c r="AN8" s="3" t="s">
        <v>7</v>
      </c>
      <c r="AO8" s="3">
        <v>0.25</v>
      </c>
      <c r="AP8" s="7">
        <v>45000</v>
      </c>
      <c r="AQ8" s="3">
        <v>1</v>
      </c>
      <c r="AR8" s="3">
        <v>4</v>
      </c>
      <c r="AS8" s="3">
        <f t="shared" si="4"/>
        <v>3750</v>
      </c>
      <c r="AT8" s="7">
        <v>28000</v>
      </c>
      <c r="AU8" s="3">
        <v>1</v>
      </c>
      <c r="AV8" s="3">
        <v>3</v>
      </c>
      <c r="AW8" s="3">
        <f t="shared" si="5"/>
        <v>3111.1111111111113</v>
      </c>
      <c r="AX8" s="7">
        <v>265000</v>
      </c>
      <c r="AY8" s="3">
        <v>1</v>
      </c>
      <c r="AZ8" s="3">
        <v>4</v>
      </c>
      <c r="BA8" s="3">
        <f t="shared" si="6"/>
        <v>22083.333333333332</v>
      </c>
      <c r="BB8" s="3">
        <f t="shared" si="7"/>
        <v>28944.444444444445</v>
      </c>
      <c r="BD8" s="5">
        <v>3</v>
      </c>
      <c r="BE8" s="3" t="s">
        <v>7</v>
      </c>
      <c r="BF8" s="3">
        <v>0.25</v>
      </c>
      <c r="BG8" s="7">
        <v>250000</v>
      </c>
      <c r="BH8" s="3">
        <v>2</v>
      </c>
      <c r="BI8" s="7">
        <v>100000</v>
      </c>
      <c r="BJ8" s="3">
        <f t="shared" si="8"/>
        <v>200000</v>
      </c>
      <c r="BK8" s="3">
        <v>25</v>
      </c>
      <c r="BL8" s="3">
        <v>3800</v>
      </c>
      <c r="BM8" s="3">
        <f t="shared" si="9"/>
        <v>95000</v>
      </c>
      <c r="BO8" s="5">
        <v>3</v>
      </c>
      <c r="BP8" s="3" t="s">
        <v>7</v>
      </c>
      <c r="BQ8" s="3">
        <v>0.25</v>
      </c>
      <c r="BR8" s="3">
        <v>2</v>
      </c>
      <c r="BS8" s="3">
        <v>15</v>
      </c>
      <c r="BT8" s="3">
        <v>100</v>
      </c>
      <c r="BU8" s="3">
        <v>50</v>
      </c>
      <c r="BV8" s="3">
        <v>50</v>
      </c>
      <c r="BW8" s="3">
        <v>2.25</v>
      </c>
      <c r="BX8" s="3">
        <v>21.75</v>
      </c>
      <c r="BZ8" s="5">
        <v>3</v>
      </c>
      <c r="CA8" s="3" t="s">
        <v>7</v>
      </c>
      <c r="CB8" s="3">
        <v>0.25</v>
      </c>
      <c r="CC8" s="3">
        <f t="shared" si="10"/>
        <v>28944.444444444445</v>
      </c>
      <c r="CD8" s="3">
        <v>74250</v>
      </c>
      <c r="CE8" s="3">
        <f t="shared" si="11"/>
        <v>24750</v>
      </c>
      <c r="CF8" s="3">
        <f t="shared" si="12"/>
        <v>53694.444444444445</v>
      </c>
      <c r="CH8" s="5">
        <v>3</v>
      </c>
      <c r="CI8" s="3" t="s">
        <v>7</v>
      </c>
      <c r="CJ8" s="3">
        <v>0.25</v>
      </c>
      <c r="CK8" s="3">
        <f t="shared" si="13"/>
        <v>165000</v>
      </c>
      <c r="CL8" s="3">
        <f t="shared" si="14"/>
        <v>395000</v>
      </c>
      <c r="CM8" s="3">
        <f t="shared" si="15"/>
        <v>120000</v>
      </c>
      <c r="CN8" s="3">
        <v>575000</v>
      </c>
      <c r="CO8" s="7">
        <f t="shared" si="16"/>
        <v>545000</v>
      </c>
      <c r="CP8" s="3">
        <f t="shared" si="17"/>
        <v>1800000</v>
      </c>
      <c r="CR8" s="5">
        <v>3</v>
      </c>
      <c r="CS8" s="3" t="s">
        <v>7</v>
      </c>
      <c r="CT8" s="3">
        <v>0.25</v>
      </c>
      <c r="CU8" s="3">
        <f t="shared" si="18"/>
        <v>1800000</v>
      </c>
      <c r="CV8" s="3">
        <f t="shared" si="19"/>
        <v>53694.444444444445</v>
      </c>
      <c r="CW8" s="3">
        <f t="shared" si="20"/>
        <v>1853694.4444444445</v>
      </c>
      <c r="CY8" s="5">
        <v>3</v>
      </c>
      <c r="CZ8" s="3" t="s">
        <v>7</v>
      </c>
      <c r="DA8" s="3">
        <v>0.25</v>
      </c>
      <c r="DB8" s="3">
        <v>2</v>
      </c>
      <c r="DC8" s="3">
        <v>3800</v>
      </c>
      <c r="DD8" s="3">
        <f t="shared" si="21"/>
        <v>7600000</v>
      </c>
      <c r="DE8" s="3">
        <f t="shared" si="22"/>
        <v>1853694.4444444445</v>
      </c>
      <c r="DF8" s="3">
        <f t="shared" si="23"/>
        <v>5746305.555555556</v>
      </c>
      <c r="DG8" s="3">
        <f t="shared" si="24"/>
        <v>22985222.222222224</v>
      </c>
      <c r="DH8" s="3">
        <f t="shared" si="25"/>
        <v>4.0999205790238715</v>
      </c>
    </row>
    <row r="9" spans="1:112" ht="15" customHeight="1">
      <c r="A9" s="15">
        <v>4</v>
      </c>
      <c r="B9" s="3" t="s">
        <v>8</v>
      </c>
      <c r="C9" s="15">
        <v>54</v>
      </c>
      <c r="D9" s="3" t="s">
        <v>28</v>
      </c>
      <c r="E9" s="3" t="s">
        <v>29</v>
      </c>
      <c r="F9" s="3" t="s">
        <v>32</v>
      </c>
      <c r="H9" s="5">
        <v>4</v>
      </c>
      <c r="I9" s="3" t="s">
        <v>8</v>
      </c>
      <c r="J9" s="3">
        <v>0.25</v>
      </c>
      <c r="K9" s="3">
        <v>1.3</v>
      </c>
      <c r="L9" s="3">
        <v>5.2</v>
      </c>
      <c r="M9" s="3" t="s">
        <v>61</v>
      </c>
      <c r="N9" s="3">
        <v>10</v>
      </c>
      <c r="O9" s="3">
        <v>100</v>
      </c>
      <c r="P9" s="3">
        <v>0</v>
      </c>
      <c r="Q9" s="3">
        <v>50</v>
      </c>
      <c r="R9" s="3">
        <v>0.5</v>
      </c>
      <c r="T9" s="5">
        <v>4</v>
      </c>
      <c r="U9" s="3" t="s">
        <v>8</v>
      </c>
      <c r="V9" s="3">
        <v>0.25</v>
      </c>
      <c r="W9" s="3" t="s">
        <v>61</v>
      </c>
      <c r="X9" s="3">
        <v>10</v>
      </c>
      <c r="Y9" s="3">
        <v>10000</v>
      </c>
      <c r="Z9" s="3">
        <f t="shared" si="0"/>
        <v>100000</v>
      </c>
      <c r="AA9" s="3">
        <v>100</v>
      </c>
      <c r="AB9" s="3">
        <v>1900</v>
      </c>
      <c r="AC9" s="3">
        <f t="shared" si="1"/>
        <v>190000</v>
      </c>
      <c r="AD9" s="3">
        <v>0</v>
      </c>
      <c r="AE9" s="3">
        <v>1700</v>
      </c>
      <c r="AF9" s="3">
        <f t="shared" si="2"/>
        <v>0</v>
      </c>
      <c r="AG9" s="3">
        <v>50</v>
      </c>
      <c r="AH9" s="3">
        <v>2400</v>
      </c>
      <c r="AI9" s="3">
        <f t="shared" si="3"/>
        <v>120000</v>
      </c>
      <c r="AJ9" s="3">
        <v>0.5</v>
      </c>
      <c r="AK9" s="3">
        <v>75000</v>
      </c>
      <c r="AM9" s="5">
        <v>4</v>
      </c>
      <c r="AN9" s="3" t="s">
        <v>8</v>
      </c>
      <c r="AO9" s="3">
        <v>0.25</v>
      </c>
      <c r="AP9" s="7">
        <v>45000</v>
      </c>
      <c r="AQ9" s="3">
        <v>1</v>
      </c>
      <c r="AR9" s="3">
        <v>3</v>
      </c>
      <c r="AS9" s="3">
        <f t="shared" si="4"/>
        <v>5000</v>
      </c>
      <c r="AT9" s="7">
        <v>27000</v>
      </c>
      <c r="AU9" s="3">
        <v>1</v>
      </c>
      <c r="AV9" s="3">
        <v>3</v>
      </c>
      <c r="AW9" s="3">
        <f t="shared" si="5"/>
        <v>3000</v>
      </c>
      <c r="AX9" s="7">
        <v>280000</v>
      </c>
      <c r="AY9" s="3">
        <v>1</v>
      </c>
      <c r="AZ9" s="3">
        <v>5</v>
      </c>
      <c r="BA9" s="3">
        <f t="shared" si="6"/>
        <v>18666.666666666668</v>
      </c>
      <c r="BB9" s="3">
        <f t="shared" si="7"/>
        <v>26666.666666666668</v>
      </c>
      <c r="BD9" s="5">
        <v>4</v>
      </c>
      <c r="BE9" s="3" t="s">
        <v>8</v>
      </c>
      <c r="BF9" s="3">
        <v>0.25</v>
      </c>
      <c r="BG9" s="7">
        <v>250000</v>
      </c>
      <c r="BH9" s="3">
        <v>1.3</v>
      </c>
      <c r="BI9" s="7">
        <v>100000</v>
      </c>
      <c r="BJ9" s="3">
        <f t="shared" si="8"/>
        <v>130000</v>
      </c>
      <c r="BK9" s="3">
        <v>25</v>
      </c>
      <c r="BL9" s="3">
        <v>3800</v>
      </c>
      <c r="BM9" s="3">
        <f t="shared" si="9"/>
        <v>95000</v>
      </c>
      <c r="BO9" s="5">
        <v>4</v>
      </c>
      <c r="BP9" s="3" t="s">
        <v>8</v>
      </c>
      <c r="BQ9" s="3">
        <v>0.25</v>
      </c>
      <c r="BR9" s="3">
        <v>1.3</v>
      </c>
      <c r="BS9" s="3">
        <v>10</v>
      </c>
      <c r="BT9" s="3">
        <v>100</v>
      </c>
      <c r="BU9" s="3">
        <v>0</v>
      </c>
      <c r="BV9" s="3">
        <v>50</v>
      </c>
      <c r="BW9" s="3">
        <v>0.5</v>
      </c>
      <c r="BX9" s="3">
        <v>17.5</v>
      </c>
      <c r="BZ9" s="5">
        <v>4</v>
      </c>
      <c r="CA9" s="3" t="s">
        <v>8</v>
      </c>
      <c r="CB9" s="3">
        <v>0.25</v>
      </c>
      <c r="CC9" s="3">
        <f t="shared" si="10"/>
        <v>26666.666666666668</v>
      </c>
      <c r="CD9" s="3">
        <v>74250</v>
      </c>
      <c r="CE9" s="3">
        <f t="shared" si="11"/>
        <v>24750</v>
      </c>
      <c r="CF9" s="3">
        <f t="shared" si="12"/>
        <v>51416.666666666672</v>
      </c>
      <c r="CH9" s="5">
        <v>4</v>
      </c>
      <c r="CI9" s="3" t="s">
        <v>8</v>
      </c>
      <c r="CJ9" s="3">
        <v>0.25</v>
      </c>
      <c r="CK9" s="3">
        <f t="shared" si="13"/>
        <v>100000</v>
      </c>
      <c r="CL9" s="3">
        <f t="shared" si="14"/>
        <v>310000</v>
      </c>
      <c r="CM9" s="3">
        <f t="shared" si="15"/>
        <v>75000</v>
      </c>
      <c r="CN9" s="3">
        <v>425000</v>
      </c>
      <c r="CO9" s="7">
        <f t="shared" si="16"/>
        <v>475000</v>
      </c>
      <c r="CP9" s="3">
        <f t="shared" si="17"/>
        <v>1385000</v>
      </c>
      <c r="CR9" s="5">
        <v>4</v>
      </c>
      <c r="CS9" s="3" t="s">
        <v>8</v>
      </c>
      <c r="CT9" s="3">
        <v>0.25</v>
      </c>
      <c r="CU9" s="3">
        <f t="shared" si="18"/>
        <v>1385000</v>
      </c>
      <c r="CV9" s="3">
        <f t="shared" si="19"/>
        <v>51416.666666666672</v>
      </c>
      <c r="CW9" s="3">
        <f t="shared" si="20"/>
        <v>1436416.6666666667</v>
      </c>
      <c r="CY9" s="5">
        <v>4</v>
      </c>
      <c r="CZ9" s="3" t="s">
        <v>8</v>
      </c>
      <c r="DA9" s="3">
        <v>0.25</v>
      </c>
      <c r="DB9" s="3">
        <v>1.3</v>
      </c>
      <c r="DC9" s="3">
        <v>3800</v>
      </c>
      <c r="DD9" s="3">
        <f t="shared" si="21"/>
        <v>4940000</v>
      </c>
      <c r="DE9" s="3">
        <f t="shared" si="22"/>
        <v>1436416.6666666667</v>
      </c>
      <c r="DF9" s="3">
        <f t="shared" si="23"/>
        <v>3503583.333333333</v>
      </c>
      <c r="DG9" s="3">
        <f t="shared" si="24"/>
        <v>14014333.333333332</v>
      </c>
      <c r="DH9" s="3">
        <f t="shared" si="25"/>
        <v>3.4391135348378485</v>
      </c>
    </row>
    <row r="10" spans="1:112" ht="15" customHeight="1">
      <c r="A10" s="15">
        <v>5</v>
      </c>
      <c r="B10" s="3" t="s">
        <v>34</v>
      </c>
      <c r="C10" s="15">
        <v>52</v>
      </c>
      <c r="D10" s="3" t="s">
        <v>31</v>
      </c>
      <c r="E10" s="3" t="s">
        <v>29</v>
      </c>
      <c r="F10" s="3" t="s">
        <v>30</v>
      </c>
      <c r="H10" s="5">
        <v>5</v>
      </c>
      <c r="I10" s="3" t="s">
        <v>34</v>
      </c>
      <c r="J10" s="3">
        <v>0.125</v>
      </c>
      <c r="K10" s="3">
        <v>0.6</v>
      </c>
      <c r="L10" s="3">
        <v>4.8</v>
      </c>
      <c r="M10" s="3" t="s">
        <v>64</v>
      </c>
      <c r="N10" s="3">
        <v>6</v>
      </c>
      <c r="O10" s="3">
        <v>50</v>
      </c>
      <c r="P10" s="3">
        <v>0</v>
      </c>
      <c r="Q10" s="3">
        <v>100</v>
      </c>
      <c r="R10" s="3">
        <v>0.5</v>
      </c>
      <c r="T10" s="5">
        <v>5</v>
      </c>
      <c r="U10" s="3" t="s">
        <v>34</v>
      </c>
      <c r="V10" s="3">
        <v>0.125</v>
      </c>
      <c r="W10" s="3" t="s">
        <v>64</v>
      </c>
      <c r="X10" s="3">
        <v>6</v>
      </c>
      <c r="Y10" s="3">
        <v>10000</v>
      </c>
      <c r="Z10" s="3">
        <f t="shared" si="0"/>
        <v>60000</v>
      </c>
      <c r="AA10" s="3">
        <v>50</v>
      </c>
      <c r="AB10" s="3">
        <v>1900</v>
      </c>
      <c r="AC10" s="3">
        <f t="shared" si="1"/>
        <v>95000</v>
      </c>
      <c r="AD10" s="3">
        <v>0</v>
      </c>
      <c r="AE10" s="3">
        <v>1700</v>
      </c>
      <c r="AF10" s="3">
        <f t="shared" si="2"/>
        <v>0</v>
      </c>
      <c r="AG10" s="3">
        <v>100</v>
      </c>
      <c r="AH10" s="3">
        <v>2400</v>
      </c>
      <c r="AI10" s="3">
        <f t="shared" si="3"/>
        <v>240000</v>
      </c>
      <c r="AJ10" s="3">
        <v>0.5</v>
      </c>
      <c r="AK10" s="3">
        <v>75000</v>
      </c>
      <c r="AM10" s="5">
        <v>5</v>
      </c>
      <c r="AN10" s="3" t="s">
        <v>134</v>
      </c>
      <c r="AO10" s="3">
        <v>0.125</v>
      </c>
      <c r="AP10" s="7">
        <v>45000</v>
      </c>
      <c r="AQ10" s="3">
        <v>1</v>
      </c>
      <c r="AR10" s="3">
        <v>4</v>
      </c>
      <c r="AS10" s="3">
        <f t="shared" si="4"/>
        <v>3750</v>
      </c>
      <c r="AT10" s="7">
        <v>28000</v>
      </c>
      <c r="AU10" s="3">
        <v>1</v>
      </c>
      <c r="AV10" s="3">
        <v>3</v>
      </c>
      <c r="AW10" s="3">
        <f t="shared" si="5"/>
        <v>3111.1111111111113</v>
      </c>
      <c r="AX10" s="7">
        <v>250000</v>
      </c>
      <c r="AY10" s="3">
        <v>1</v>
      </c>
      <c r="AZ10" s="3">
        <v>4</v>
      </c>
      <c r="BA10" s="3">
        <f t="shared" si="6"/>
        <v>20833.333333333332</v>
      </c>
      <c r="BB10" s="3">
        <f t="shared" si="7"/>
        <v>27694.444444444445</v>
      </c>
      <c r="BD10" s="5">
        <v>5</v>
      </c>
      <c r="BE10" s="3" t="s">
        <v>34</v>
      </c>
      <c r="BF10" s="3">
        <v>0.125</v>
      </c>
      <c r="BG10" s="7">
        <v>125000</v>
      </c>
      <c r="BH10" s="3">
        <v>0.6</v>
      </c>
      <c r="BI10" s="7">
        <v>100000</v>
      </c>
      <c r="BJ10" s="3">
        <f t="shared" si="8"/>
        <v>60000</v>
      </c>
      <c r="BK10" s="3">
        <v>13</v>
      </c>
      <c r="BL10" s="3">
        <v>3800</v>
      </c>
      <c r="BM10" s="3">
        <f t="shared" si="9"/>
        <v>49400</v>
      </c>
      <c r="BO10" s="5">
        <v>5</v>
      </c>
      <c r="BP10" s="3" t="s">
        <v>34</v>
      </c>
      <c r="BQ10" s="3">
        <v>0.125</v>
      </c>
      <c r="BR10" s="3">
        <v>0.6</v>
      </c>
      <c r="BS10" s="3">
        <v>6</v>
      </c>
      <c r="BT10" s="3">
        <v>50</v>
      </c>
      <c r="BU10" s="3">
        <v>0</v>
      </c>
      <c r="BV10" s="3">
        <v>100</v>
      </c>
      <c r="BW10" s="3">
        <v>0.5</v>
      </c>
      <c r="BX10" s="3">
        <v>11.875</v>
      </c>
      <c r="BZ10" s="5">
        <v>5</v>
      </c>
      <c r="CA10" s="3" t="s">
        <v>34</v>
      </c>
      <c r="CB10" s="3">
        <v>0.125</v>
      </c>
      <c r="CC10" s="3">
        <f t="shared" si="10"/>
        <v>27694.444444444445</v>
      </c>
      <c r="CD10" s="3">
        <v>37125</v>
      </c>
      <c r="CE10" s="3">
        <f t="shared" si="11"/>
        <v>12375</v>
      </c>
      <c r="CF10" s="3">
        <f t="shared" si="12"/>
        <v>40069.444444444445</v>
      </c>
      <c r="CH10" s="5">
        <v>5</v>
      </c>
      <c r="CI10" s="3" t="s">
        <v>34</v>
      </c>
      <c r="CJ10" s="3">
        <v>0.125</v>
      </c>
      <c r="CK10" s="3">
        <f t="shared" si="13"/>
        <v>60000</v>
      </c>
      <c r="CL10" s="3">
        <f t="shared" si="14"/>
        <v>335000</v>
      </c>
      <c r="CM10" s="3">
        <f t="shared" si="15"/>
        <v>75000</v>
      </c>
      <c r="CN10" s="3">
        <v>300000</v>
      </c>
      <c r="CO10" s="7">
        <f t="shared" si="16"/>
        <v>234400</v>
      </c>
      <c r="CP10" s="3">
        <f t="shared" si="17"/>
        <v>1004400</v>
      </c>
      <c r="CR10" s="5">
        <v>5</v>
      </c>
      <c r="CS10" s="3" t="s">
        <v>34</v>
      </c>
      <c r="CT10" s="3">
        <v>0.125</v>
      </c>
      <c r="CU10" s="3">
        <f t="shared" si="18"/>
        <v>1004400</v>
      </c>
      <c r="CV10" s="3">
        <f t="shared" si="19"/>
        <v>40069.444444444445</v>
      </c>
      <c r="CW10" s="3">
        <f t="shared" si="20"/>
        <v>1044469.4444444445</v>
      </c>
      <c r="CY10" s="5">
        <v>5</v>
      </c>
      <c r="CZ10" s="3" t="s">
        <v>34</v>
      </c>
      <c r="DA10" s="3">
        <v>0.125</v>
      </c>
      <c r="DB10" s="3">
        <v>0.6</v>
      </c>
      <c r="DC10" s="3">
        <v>3800</v>
      </c>
      <c r="DD10" s="3">
        <f t="shared" si="21"/>
        <v>2280000</v>
      </c>
      <c r="DE10" s="3">
        <f t="shared" si="22"/>
        <v>1044469.4444444445</v>
      </c>
      <c r="DF10" s="3">
        <f t="shared" si="23"/>
        <v>1235530.5555555555</v>
      </c>
      <c r="DG10" s="3">
        <f t="shared" si="24"/>
        <v>9884244.444444444</v>
      </c>
      <c r="DH10" s="3">
        <f t="shared" si="25"/>
        <v>2.1829264725046476</v>
      </c>
    </row>
    <row r="11" spans="1:112" ht="15" customHeight="1">
      <c r="A11" s="15">
        <v>6</v>
      </c>
      <c r="B11" s="3" t="s">
        <v>9</v>
      </c>
      <c r="C11" s="15">
        <v>77</v>
      </c>
      <c r="D11" s="3" t="s">
        <v>31</v>
      </c>
      <c r="E11" s="3" t="s">
        <v>29</v>
      </c>
      <c r="F11" s="3" t="s">
        <v>32</v>
      </c>
      <c r="H11" s="5">
        <v>6</v>
      </c>
      <c r="I11" s="3" t="s">
        <v>9</v>
      </c>
      <c r="J11" s="3">
        <v>0.15</v>
      </c>
      <c r="K11" s="3">
        <v>0.85</v>
      </c>
      <c r="L11" s="3">
        <v>5.666666666666667</v>
      </c>
      <c r="M11" s="3" t="s">
        <v>65</v>
      </c>
      <c r="N11" s="3">
        <v>10</v>
      </c>
      <c r="O11" s="3">
        <v>50</v>
      </c>
      <c r="P11" s="3">
        <v>0</v>
      </c>
      <c r="Q11" s="3">
        <v>50</v>
      </c>
      <c r="R11" s="3">
        <v>0</v>
      </c>
      <c r="T11" s="5">
        <v>6</v>
      </c>
      <c r="U11" s="3" t="s">
        <v>9</v>
      </c>
      <c r="V11" s="3">
        <v>0.15</v>
      </c>
      <c r="W11" s="3" t="s">
        <v>65</v>
      </c>
      <c r="X11" s="3">
        <v>10</v>
      </c>
      <c r="Y11" s="3">
        <v>10000</v>
      </c>
      <c r="Z11" s="3">
        <f t="shared" si="0"/>
        <v>100000</v>
      </c>
      <c r="AA11" s="3">
        <v>50</v>
      </c>
      <c r="AB11" s="3">
        <v>1900</v>
      </c>
      <c r="AC11" s="3">
        <f t="shared" si="1"/>
        <v>95000</v>
      </c>
      <c r="AD11" s="3">
        <v>0</v>
      </c>
      <c r="AE11" s="3">
        <v>1700</v>
      </c>
      <c r="AF11" s="3">
        <f t="shared" si="2"/>
        <v>0</v>
      </c>
      <c r="AG11" s="3">
        <v>50</v>
      </c>
      <c r="AH11" s="3">
        <v>2400</v>
      </c>
      <c r="AI11" s="3">
        <f t="shared" si="3"/>
        <v>120000</v>
      </c>
      <c r="AJ11" s="3">
        <v>0</v>
      </c>
      <c r="AK11" s="3">
        <v>0</v>
      </c>
      <c r="AM11" s="5">
        <v>6</v>
      </c>
      <c r="AN11" s="3" t="s">
        <v>9</v>
      </c>
      <c r="AO11" s="3">
        <v>0.15</v>
      </c>
      <c r="AP11" s="7">
        <v>45000</v>
      </c>
      <c r="AQ11" s="3">
        <v>1</v>
      </c>
      <c r="AR11" s="3">
        <v>3</v>
      </c>
      <c r="AS11" s="3">
        <f t="shared" si="4"/>
        <v>5000</v>
      </c>
      <c r="AT11" s="7">
        <v>30000</v>
      </c>
      <c r="AU11" s="3">
        <v>1</v>
      </c>
      <c r="AV11" s="3">
        <v>4</v>
      </c>
      <c r="AW11" s="3">
        <f t="shared" si="5"/>
        <v>2500</v>
      </c>
      <c r="AX11" s="7">
        <v>270000</v>
      </c>
      <c r="AY11" s="3">
        <v>1</v>
      </c>
      <c r="AZ11" s="3">
        <v>4</v>
      </c>
      <c r="BA11" s="3">
        <f t="shared" si="6"/>
        <v>22500</v>
      </c>
      <c r="BB11" s="3">
        <f t="shared" si="7"/>
        <v>30000</v>
      </c>
      <c r="BD11" s="5">
        <v>6</v>
      </c>
      <c r="BE11" s="3" t="s">
        <v>9</v>
      </c>
      <c r="BF11" s="3">
        <v>0.15</v>
      </c>
      <c r="BG11" s="7">
        <v>150000</v>
      </c>
      <c r="BH11" s="3">
        <v>0.85</v>
      </c>
      <c r="BI11" s="7">
        <v>100000</v>
      </c>
      <c r="BJ11" s="3">
        <f t="shared" si="8"/>
        <v>85000</v>
      </c>
      <c r="BK11" s="3">
        <v>15</v>
      </c>
      <c r="BL11" s="3">
        <v>3800</v>
      </c>
      <c r="BM11" s="3">
        <f t="shared" si="9"/>
        <v>57000</v>
      </c>
      <c r="BO11" s="5">
        <v>6</v>
      </c>
      <c r="BP11" s="3" t="s">
        <v>9</v>
      </c>
      <c r="BQ11" s="3">
        <v>0.15</v>
      </c>
      <c r="BR11" s="3">
        <v>0.85</v>
      </c>
      <c r="BS11" s="3">
        <v>10</v>
      </c>
      <c r="BT11" s="3">
        <v>50</v>
      </c>
      <c r="BU11" s="3">
        <v>0</v>
      </c>
      <c r="BV11" s="3">
        <v>50</v>
      </c>
      <c r="BW11" s="3">
        <v>0</v>
      </c>
      <c r="BX11" s="3">
        <v>13.375</v>
      </c>
      <c r="BZ11" s="5">
        <v>6</v>
      </c>
      <c r="CA11" s="3" t="s">
        <v>9</v>
      </c>
      <c r="CB11" s="3">
        <v>0.15</v>
      </c>
      <c r="CC11" s="3">
        <f t="shared" si="10"/>
        <v>30000</v>
      </c>
      <c r="CD11" s="3">
        <v>44550</v>
      </c>
      <c r="CE11" s="3">
        <f t="shared" si="11"/>
        <v>14850</v>
      </c>
      <c r="CF11" s="3">
        <f t="shared" si="12"/>
        <v>44850</v>
      </c>
      <c r="CH11" s="5">
        <v>6</v>
      </c>
      <c r="CI11" s="3" t="s">
        <v>9</v>
      </c>
      <c r="CJ11" s="3">
        <v>0.15</v>
      </c>
      <c r="CK11" s="3">
        <f t="shared" si="13"/>
        <v>100000</v>
      </c>
      <c r="CL11" s="3">
        <f t="shared" si="14"/>
        <v>215000</v>
      </c>
      <c r="CM11" s="3">
        <f t="shared" si="15"/>
        <v>0</v>
      </c>
      <c r="CN11" s="3">
        <v>335000</v>
      </c>
      <c r="CO11" s="7">
        <f t="shared" si="16"/>
        <v>292000</v>
      </c>
      <c r="CP11" s="3">
        <f t="shared" si="17"/>
        <v>942000</v>
      </c>
      <c r="CR11" s="5">
        <v>6</v>
      </c>
      <c r="CS11" s="3" t="s">
        <v>9</v>
      </c>
      <c r="CT11" s="3">
        <v>0.15</v>
      </c>
      <c r="CU11" s="3">
        <f t="shared" si="18"/>
        <v>942000</v>
      </c>
      <c r="CV11" s="3">
        <f t="shared" si="19"/>
        <v>44850</v>
      </c>
      <c r="CW11" s="3">
        <f t="shared" si="20"/>
        <v>986850</v>
      </c>
      <c r="CY11" s="5">
        <v>6</v>
      </c>
      <c r="CZ11" s="3" t="s">
        <v>9</v>
      </c>
      <c r="DA11" s="3">
        <v>0.15</v>
      </c>
      <c r="DB11" s="3">
        <v>0.85</v>
      </c>
      <c r="DC11" s="3">
        <v>3800</v>
      </c>
      <c r="DD11" s="3">
        <f t="shared" si="21"/>
        <v>3230000</v>
      </c>
      <c r="DE11" s="3">
        <f t="shared" si="22"/>
        <v>986850</v>
      </c>
      <c r="DF11" s="3">
        <f t="shared" si="23"/>
        <v>2243150</v>
      </c>
      <c r="DG11" s="3">
        <f t="shared" si="24"/>
        <v>14954333.333333334</v>
      </c>
      <c r="DH11" s="3">
        <f t="shared" si="25"/>
        <v>3.2730404823428079</v>
      </c>
    </row>
    <row r="12" spans="1:112" ht="15" customHeight="1">
      <c r="A12" s="15">
        <v>7</v>
      </c>
      <c r="B12" s="3" t="s">
        <v>10</v>
      </c>
      <c r="C12" s="15">
        <v>60</v>
      </c>
      <c r="D12" s="3" t="s">
        <v>31</v>
      </c>
      <c r="E12" s="3" t="s">
        <v>35</v>
      </c>
      <c r="F12" s="3" t="s">
        <v>36</v>
      </c>
      <c r="H12" s="5">
        <v>7</v>
      </c>
      <c r="I12" s="3" t="s">
        <v>10</v>
      </c>
      <c r="J12" s="3">
        <v>0.6</v>
      </c>
      <c r="K12" s="3">
        <v>2.9</v>
      </c>
      <c r="L12" s="3">
        <v>4.833333333333333</v>
      </c>
      <c r="M12" s="3" t="s">
        <v>63</v>
      </c>
      <c r="N12" s="3">
        <v>25</v>
      </c>
      <c r="O12" s="3">
        <v>150</v>
      </c>
      <c r="P12" s="3">
        <v>150</v>
      </c>
      <c r="Q12" s="3">
        <v>150</v>
      </c>
      <c r="R12" s="3">
        <v>0.35</v>
      </c>
      <c r="T12" s="5">
        <v>7</v>
      </c>
      <c r="U12" s="3" t="s">
        <v>10</v>
      </c>
      <c r="V12" s="3">
        <v>0.6</v>
      </c>
      <c r="W12" s="3" t="s">
        <v>63</v>
      </c>
      <c r="X12" s="3">
        <v>25</v>
      </c>
      <c r="Y12" s="3">
        <v>11000</v>
      </c>
      <c r="Z12" s="3">
        <f t="shared" si="0"/>
        <v>275000</v>
      </c>
      <c r="AA12" s="3">
        <v>150</v>
      </c>
      <c r="AB12" s="3">
        <v>1900</v>
      </c>
      <c r="AC12" s="3">
        <f t="shared" si="1"/>
        <v>285000</v>
      </c>
      <c r="AD12" s="3">
        <v>150</v>
      </c>
      <c r="AE12" s="3">
        <v>1700</v>
      </c>
      <c r="AF12" s="3">
        <f t="shared" si="2"/>
        <v>255000</v>
      </c>
      <c r="AG12" s="3">
        <v>150</v>
      </c>
      <c r="AH12" s="3">
        <v>2400</v>
      </c>
      <c r="AI12" s="3">
        <f t="shared" si="3"/>
        <v>360000</v>
      </c>
      <c r="AJ12" s="3">
        <v>0.35</v>
      </c>
      <c r="AK12" s="3">
        <v>95000</v>
      </c>
      <c r="AM12" s="5">
        <v>7</v>
      </c>
      <c r="AN12" s="3" t="s">
        <v>10</v>
      </c>
      <c r="AO12" s="3">
        <v>0.6</v>
      </c>
      <c r="AP12" s="7">
        <v>60000</v>
      </c>
      <c r="AQ12" s="3">
        <v>2</v>
      </c>
      <c r="AR12" s="3">
        <v>5</v>
      </c>
      <c r="AS12" s="3">
        <f t="shared" si="4"/>
        <v>8000</v>
      </c>
      <c r="AT12" s="7">
        <v>35000</v>
      </c>
      <c r="AU12" s="3">
        <v>2</v>
      </c>
      <c r="AV12" s="3">
        <v>4</v>
      </c>
      <c r="AW12" s="3">
        <f t="shared" si="5"/>
        <v>5833.333333333333</v>
      </c>
      <c r="AX12" s="7">
        <v>280000</v>
      </c>
      <c r="AY12" s="3">
        <v>1</v>
      </c>
      <c r="AZ12" s="3">
        <v>4</v>
      </c>
      <c r="BA12" s="3">
        <f t="shared" si="6"/>
        <v>23333.333333333332</v>
      </c>
      <c r="BB12" s="3">
        <f t="shared" si="7"/>
        <v>37166.666666666664</v>
      </c>
      <c r="BD12" s="5">
        <v>7</v>
      </c>
      <c r="BE12" s="3" t="s">
        <v>10</v>
      </c>
      <c r="BF12" s="3">
        <v>0.6</v>
      </c>
      <c r="BG12" s="7">
        <v>600000</v>
      </c>
      <c r="BH12" s="3">
        <v>2.9</v>
      </c>
      <c r="BI12" s="7">
        <v>100000</v>
      </c>
      <c r="BJ12" s="3">
        <f t="shared" si="8"/>
        <v>290000</v>
      </c>
      <c r="BK12" s="3">
        <v>60</v>
      </c>
      <c r="BL12" s="3">
        <v>3800</v>
      </c>
      <c r="BM12" s="3">
        <f t="shared" si="9"/>
        <v>228000</v>
      </c>
      <c r="BO12" s="5">
        <v>7</v>
      </c>
      <c r="BP12" s="3" t="s">
        <v>10</v>
      </c>
      <c r="BQ12" s="3">
        <v>0.6</v>
      </c>
      <c r="BR12" s="3">
        <v>2.9</v>
      </c>
      <c r="BS12" s="3">
        <v>25</v>
      </c>
      <c r="BT12" s="3">
        <v>150</v>
      </c>
      <c r="BU12" s="3">
        <v>150</v>
      </c>
      <c r="BV12" s="3">
        <v>150</v>
      </c>
      <c r="BW12" s="3">
        <v>0.35</v>
      </c>
      <c r="BX12" s="3">
        <v>26.625</v>
      </c>
      <c r="BZ12" s="5">
        <v>7</v>
      </c>
      <c r="CA12" s="3" t="s">
        <v>10</v>
      </c>
      <c r="CB12" s="3">
        <v>0.6</v>
      </c>
      <c r="CC12" s="3">
        <f t="shared" si="10"/>
        <v>37166.666666666664</v>
      </c>
      <c r="CD12" s="3">
        <v>178200</v>
      </c>
      <c r="CE12" s="3">
        <f t="shared" si="11"/>
        <v>59400</v>
      </c>
      <c r="CF12" s="3">
        <f t="shared" si="12"/>
        <v>96566.666666666657</v>
      </c>
      <c r="CH12" s="5">
        <v>7</v>
      </c>
      <c r="CI12" s="3" t="s">
        <v>10</v>
      </c>
      <c r="CJ12" s="3">
        <v>0.6</v>
      </c>
      <c r="CK12" s="3">
        <f t="shared" si="13"/>
        <v>275000</v>
      </c>
      <c r="CL12" s="3">
        <f t="shared" si="14"/>
        <v>900000</v>
      </c>
      <c r="CM12" s="3">
        <f t="shared" si="15"/>
        <v>95000</v>
      </c>
      <c r="CN12" s="3">
        <v>750000</v>
      </c>
      <c r="CO12" s="7">
        <f t="shared" si="16"/>
        <v>1118000</v>
      </c>
      <c r="CP12" s="3">
        <f t="shared" si="17"/>
        <v>3138000</v>
      </c>
      <c r="CR12" s="5">
        <v>7</v>
      </c>
      <c r="CS12" s="3" t="s">
        <v>10</v>
      </c>
      <c r="CT12" s="3">
        <v>0.6</v>
      </c>
      <c r="CU12" s="3">
        <f t="shared" si="18"/>
        <v>3138000</v>
      </c>
      <c r="CV12" s="3">
        <f t="shared" si="19"/>
        <v>96566.666666666657</v>
      </c>
      <c r="CW12" s="3">
        <f t="shared" si="20"/>
        <v>3234566.6666666665</v>
      </c>
      <c r="CY12" s="5">
        <v>7</v>
      </c>
      <c r="CZ12" s="3" t="s">
        <v>10</v>
      </c>
      <c r="DA12" s="3">
        <v>0.6</v>
      </c>
      <c r="DB12" s="3">
        <v>2.9</v>
      </c>
      <c r="DC12" s="3">
        <v>3800</v>
      </c>
      <c r="DD12" s="3">
        <f t="shared" si="21"/>
        <v>11020000</v>
      </c>
      <c r="DE12" s="3">
        <f t="shared" si="22"/>
        <v>3234566.6666666665</v>
      </c>
      <c r="DF12" s="3">
        <f t="shared" si="23"/>
        <v>7785433.333333334</v>
      </c>
      <c r="DG12" s="3">
        <f t="shared" si="24"/>
        <v>12975722.222222224</v>
      </c>
      <c r="DH12" s="3">
        <f t="shared" si="25"/>
        <v>3.4069478652472771</v>
      </c>
    </row>
    <row r="13" spans="1:112">
      <c r="A13" s="15">
        <v>8</v>
      </c>
      <c r="B13" s="3" t="s">
        <v>37</v>
      </c>
      <c r="C13" s="15">
        <v>45</v>
      </c>
      <c r="D13" s="3" t="s">
        <v>28</v>
      </c>
      <c r="E13" s="3" t="s">
        <v>29</v>
      </c>
      <c r="F13" s="3" t="s">
        <v>32</v>
      </c>
      <c r="H13" s="5">
        <v>8</v>
      </c>
      <c r="I13" s="3" t="s">
        <v>11</v>
      </c>
      <c r="J13" s="3">
        <v>0.5</v>
      </c>
      <c r="K13" s="3">
        <v>2.7</v>
      </c>
      <c r="L13" s="3">
        <v>5.4</v>
      </c>
      <c r="M13" s="3" t="s">
        <v>61</v>
      </c>
      <c r="N13" s="3">
        <v>20</v>
      </c>
      <c r="O13" s="3">
        <v>150</v>
      </c>
      <c r="P13" s="3">
        <v>150</v>
      </c>
      <c r="Q13" s="3">
        <v>150</v>
      </c>
      <c r="R13" s="3">
        <v>0</v>
      </c>
      <c r="T13" s="5">
        <v>8</v>
      </c>
      <c r="U13" s="3" t="s">
        <v>11</v>
      </c>
      <c r="V13" s="3">
        <v>0.5</v>
      </c>
      <c r="W13" s="3" t="s">
        <v>61</v>
      </c>
      <c r="X13" s="3">
        <v>20</v>
      </c>
      <c r="Y13" s="3">
        <v>10000</v>
      </c>
      <c r="Z13" s="3">
        <f t="shared" si="0"/>
        <v>200000</v>
      </c>
      <c r="AA13" s="3">
        <v>150</v>
      </c>
      <c r="AB13" s="3">
        <v>1900</v>
      </c>
      <c r="AC13" s="3">
        <f t="shared" si="1"/>
        <v>285000</v>
      </c>
      <c r="AD13" s="3">
        <v>150</v>
      </c>
      <c r="AE13" s="3">
        <v>1700</v>
      </c>
      <c r="AF13" s="3">
        <f t="shared" si="2"/>
        <v>255000</v>
      </c>
      <c r="AG13" s="3">
        <v>150</v>
      </c>
      <c r="AH13" s="3">
        <v>2400</v>
      </c>
      <c r="AI13" s="3">
        <f t="shared" si="3"/>
        <v>360000</v>
      </c>
      <c r="AJ13" s="3">
        <v>0</v>
      </c>
      <c r="AK13" s="3">
        <v>0</v>
      </c>
      <c r="AM13" s="5">
        <v>8</v>
      </c>
      <c r="AN13" s="3" t="s">
        <v>11</v>
      </c>
      <c r="AO13" s="3">
        <v>0.5</v>
      </c>
      <c r="AP13" s="7">
        <v>50000</v>
      </c>
      <c r="AQ13" s="3">
        <v>1</v>
      </c>
      <c r="AR13" s="3">
        <v>5</v>
      </c>
      <c r="AS13" s="3">
        <f t="shared" si="4"/>
        <v>3333.3333333333335</v>
      </c>
      <c r="AT13" s="7">
        <v>35000</v>
      </c>
      <c r="AU13" s="3">
        <v>2</v>
      </c>
      <c r="AV13" s="3">
        <v>4</v>
      </c>
      <c r="AW13" s="3">
        <f t="shared" si="5"/>
        <v>5833.333333333333</v>
      </c>
      <c r="AX13" s="7">
        <v>270000</v>
      </c>
      <c r="AY13" s="3">
        <v>1</v>
      </c>
      <c r="AZ13" s="3">
        <v>4</v>
      </c>
      <c r="BA13" s="3">
        <f t="shared" si="6"/>
        <v>22500</v>
      </c>
      <c r="BB13" s="3">
        <f t="shared" si="7"/>
        <v>31666.666666666664</v>
      </c>
      <c r="BD13" s="5">
        <v>8</v>
      </c>
      <c r="BE13" s="3" t="s">
        <v>11</v>
      </c>
      <c r="BF13" s="3">
        <v>0.5</v>
      </c>
      <c r="BG13" s="7">
        <v>500000</v>
      </c>
      <c r="BH13" s="3">
        <v>2.7</v>
      </c>
      <c r="BI13" s="7">
        <v>100000</v>
      </c>
      <c r="BJ13" s="3">
        <f t="shared" si="8"/>
        <v>270000</v>
      </c>
      <c r="BK13" s="3">
        <v>50</v>
      </c>
      <c r="BL13" s="3">
        <v>3800</v>
      </c>
      <c r="BM13" s="3">
        <f t="shared" si="9"/>
        <v>190000</v>
      </c>
      <c r="BO13" s="5">
        <v>8</v>
      </c>
      <c r="BP13" s="3" t="s">
        <v>11</v>
      </c>
      <c r="BQ13" s="3">
        <v>0.5</v>
      </c>
      <c r="BR13" s="3">
        <v>2.7</v>
      </c>
      <c r="BS13" s="3">
        <v>20</v>
      </c>
      <c r="BT13" s="3">
        <v>150</v>
      </c>
      <c r="BU13" s="3">
        <v>150</v>
      </c>
      <c r="BV13" s="3">
        <v>150</v>
      </c>
      <c r="BW13" s="3">
        <v>0</v>
      </c>
      <c r="BX13" s="3">
        <v>30.5</v>
      </c>
      <c r="BZ13" s="5">
        <v>8</v>
      </c>
      <c r="CA13" s="3" t="s">
        <v>11</v>
      </c>
      <c r="CB13" s="3">
        <v>0.5</v>
      </c>
      <c r="CC13" s="3">
        <f t="shared" si="10"/>
        <v>31666.666666666664</v>
      </c>
      <c r="CD13" s="3">
        <v>148500</v>
      </c>
      <c r="CE13" s="3">
        <f t="shared" si="11"/>
        <v>49500</v>
      </c>
      <c r="CF13" s="3">
        <f t="shared" si="12"/>
        <v>81166.666666666657</v>
      </c>
      <c r="CH13" s="5">
        <v>8</v>
      </c>
      <c r="CI13" s="3" t="s">
        <v>11</v>
      </c>
      <c r="CJ13" s="3">
        <v>0.5</v>
      </c>
      <c r="CK13" s="3">
        <f t="shared" si="13"/>
        <v>200000</v>
      </c>
      <c r="CL13" s="3">
        <f t="shared" si="14"/>
        <v>900000</v>
      </c>
      <c r="CM13" s="3">
        <f t="shared" si="15"/>
        <v>0</v>
      </c>
      <c r="CN13" s="3">
        <v>945000</v>
      </c>
      <c r="CO13" s="7">
        <f t="shared" si="16"/>
        <v>960000</v>
      </c>
      <c r="CP13" s="3">
        <f t="shared" si="17"/>
        <v>3005000</v>
      </c>
      <c r="CR13" s="5">
        <v>8</v>
      </c>
      <c r="CS13" s="3" t="s">
        <v>11</v>
      </c>
      <c r="CT13" s="3">
        <v>0.5</v>
      </c>
      <c r="CU13" s="3">
        <f t="shared" si="18"/>
        <v>3005000</v>
      </c>
      <c r="CV13" s="3">
        <f t="shared" si="19"/>
        <v>81166.666666666657</v>
      </c>
      <c r="CW13" s="3">
        <f t="shared" si="20"/>
        <v>3086166.6666666665</v>
      </c>
      <c r="CY13" s="5">
        <v>8</v>
      </c>
      <c r="CZ13" s="3" t="s">
        <v>11</v>
      </c>
      <c r="DA13" s="3">
        <v>0.5</v>
      </c>
      <c r="DB13" s="3">
        <v>2.7</v>
      </c>
      <c r="DC13" s="3">
        <v>3800</v>
      </c>
      <c r="DD13" s="3">
        <f t="shared" si="21"/>
        <v>10260000</v>
      </c>
      <c r="DE13" s="3">
        <f t="shared" si="22"/>
        <v>3086166.6666666665</v>
      </c>
      <c r="DF13" s="3">
        <f t="shared" si="23"/>
        <v>7173833.333333334</v>
      </c>
      <c r="DG13" s="3">
        <f t="shared" si="24"/>
        <v>14347666.666666668</v>
      </c>
      <c r="DH13" s="3">
        <f t="shared" si="25"/>
        <v>3.3245126100340228</v>
      </c>
    </row>
    <row r="14" spans="1:112">
      <c r="A14" s="15">
        <v>9</v>
      </c>
      <c r="B14" s="3" t="s">
        <v>12</v>
      </c>
      <c r="C14" s="15">
        <v>70</v>
      </c>
      <c r="D14" s="3" t="s">
        <v>31</v>
      </c>
      <c r="E14" s="3" t="s">
        <v>38</v>
      </c>
      <c r="F14" s="3" t="s">
        <v>38</v>
      </c>
      <c r="H14" s="5">
        <v>9</v>
      </c>
      <c r="I14" s="3" t="s">
        <v>12</v>
      </c>
      <c r="J14" s="3">
        <v>0.5</v>
      </c>
      <c r="K14" s="3">
        <v>2.9</v>
      </c>
      <c r="L14" s="3">
        <v>5.8</v>
      </c>
      <c r="M14" s="3" t="s">
        <v>64</v>
      </c>
      <c r="N14" s="3">
        <v>30</v>
      </c>
      <c r="O14" s="3">
        <v>100</v>
      </c>
      <c r="P14" s="3">
        <v>100</v>
      </c>
      <c r="Q14" s="3">
        <v>100</v>
      </c>
      <c r="R14" s="3">
        <v>0</v>
      </c>
      <c r="T14" s="5">
        <v>9</v>
      </c>
      <c r="U14" s="3" t="s">
        <v>12</v>
      </c>
      <c r="V14" s="3">
        <v>0.5</v>
      </c>
      <c r="W14" s="3" t="s">
        <v>64</v>
      </c>
      <c r="X14" s="3">
        <v>30</v>
      </c>
      <c r="Y14" s="3">
        <v>10000</v>
      </c>
      <c r="Z14" s="3">
        <f t="shared" si="0"/>
        <v>300000</v>
      </c>
      <c r="AA14" s="3">
        <v>100</v>
      </c>
      <c r="AB14" s="3">
        <v>1900</v>
      </c>
      <c r="AC14" s="3">
        <f t="shared" si="1"/>
        <v>190000</v>
      </c>
      <c r="AD14" s="3">
        <v>100</v>
      </c>
      <c r="AE14" s="3">
        <v>1700</v>
      </c>
      <c r="AF14" s="3">
        <f t="shared" si="2"/>
        <v>170000</v>
      </c>
      <c r="AG14" s="3">
        <v>100</v>
      </c>
      <c r="AH14" s="3">
        <v>2400</v>
      </c>
      <c r="AI14" s="3">
        <f t="shared" si="3"/>
        <v>240000</v>
      </c>
      <c r="AJ14" s="3">
        <v>0</v>
      </c>
      <c r="AK14" s="3">
        <v>0</v>
      </c>
      <c r="AM14" s="5">
        <v>9</v>
      </c>
      <c r="AN14" s="3" t="s">
        <v>12</v>
      </c>
      <c r="AO14" s="3">
        <v>0.5</v>
      </c>
      <c r="AP14" s="7">
        <v>50000</v>
      </c>
      <c r="AQ14" s="3">
        <v>1</v>
      </c>
      <c r="AR14" s="3">
        <v>4</v>
      </c>
      <c r="AS14" s="3">
        <f t="shared" si="4"/>
        <v>4166.666666666667</v>
      </c>
      <c r="AT14" s="7">
        <v>27000</v>
      </c>
      <c r="AU14" s="3">
        <v>2</v>
      </c>
      <c r="AV14" s="3">
        <v>3</v>
      </c>
      <c r="AW14" s="3">
        <f t="shared" si="5"/>
        <v>6000</v>
      </c>
      <c r="AX14" s="7">
        <v>280000</v>
      </c>
      <c r="AY14" s="3">
        <v>1</v>
      </c>
      <c r="AZ14" s="3">
        <v>5</v>
      </c>
      <c r="BA14" s="3">
        <f t="shared" si="6"/>
        <v>18666.666666666668</v>
      </c>
      <c r="BB14" s="3">
        <f t="shared" si="7"/>
        <v>28833.333333333336</v>
      </c>
      <c r="BD14" s="5">
        <v>9</v>
      </c>
      <c r="BE14" s="3" t="s">
        <v>12</v>
      </c>
      <c r="BF14" s="3">
        <v>0.5</v>
      </c>
      <c r="BG14" s="7">
        <v>500000</v>
      </c>
      <c r="BH14" s="3">
        <v>2.9</v>
      </c>
      <c r="BI14" s="7">
        <v>100000</v>
      </c>
      <c r="BJ14" s="3">
        <f t="shared" si="8"/>
        <v>290000</v>
      </c>
      <c r="BK14" s="3">
        <v>50</v>
      </c>
      <c r="BL14" s="3">
        <v>3800</v>
      </c>
      <c r="BM14" s="3">
        <f t="shared" si="9"/>
        <v>190000</v>
      </c>
      <c r="BO14" s="5">
        <v>9</v>
      </c>
      <c r="BP14" s="3" t="s">
        <v>12</v>
      </c>
      <c r="BQ14" s="3">
        <v>0.5</v>
      </c>
      <c r="BR14" s="3">
        <v>2.9</v>
      </c>
      <c r="BS14" s="3">
        <v>30</v>
      </c>
      <c r="BT14" s="3">
        <v>100</v>
      </c>
      <c r="BU14" s="3">
        <v>100</v>
      </c>
      <c r="BV14" s="3">
        <v>100</v>
      </c>
      <c r="BW14" s="3">
        <v>0</v>
      </c>
      <c r="BX14" s="3">
        <v>29.75</v>
      </c>
      <c r="BZ14" s="5">
        <v>9</v>
      </c>
      <c r="CA14" s="3" t="s">
        <v>12</v>
      </c>
      <c r="CB14" s="3">
        <v>0.5</v>
      </c>
      <c r="CC14" s="3">
        <f t="shared" si="10"/>
        <v>28833.333333333336</v>
      </c>
      <c r="CD14" s="3">
        <v>148500</v>
      </c>
      <c r="CE14" s="3">
        <f t="shared" si="11"/>
        <v>49500</v>
      </c>
      <c r="CF14" s="3">
        <f t="shared" si="12"/>
        <v>78333.333333333343</v>
      </c>
      <c r="CH14" s="5">
        <v>9</v>
      </c>
      <c r="CI14" s="3" t="s">
        <v>12</v>
      </c>
      <c r="CJ14" s="3">
        <v>0.5</v>
      </c>
      <c r="CK14" s="3">
        <f t="shared" si="13"/>
        <v>300000</v>
      </c>
      <c r="CL14" s="3">
        <f t="shared" si="14"/>
        <v>600000</v>
      </c>
      <c r="CM14" s="3">
        <f t="shared" si="15"/>
        <v>0</v>
      </c>
      <c r="CN14" s="3">
        <v>920000</v>
      </c>
      <c r="CO14" s="7">
        <f t="shared" si="16"/>
        <v>980000</v>
      </c>
      <c r="CP14" s="3">
        <f t="shared" si="17"/>
        <v>2800000</v>
      </c>
      <c r="CR14" s="5">
        <v>9</v>
      </c>
      <c r="CS14" s="3" t="s">
        <v>12</v>
      </c>
      <c r="CT14" s="3">
        <v>0.5</v>
      </c>
      <c r="CU14" s="3">
        <f t="shared" si="18"/>
        <v>2800000</v>
      </c>
      <c r="CV14" s="3">
        <f t="shared" si="19"/>
        <v>78333.333333333343</v>
      </c>
      <c r="CW14" s="3">
        <f t="shared" si="20"/>
        <v>2878333.3333333335</v>
      </c>
      <c r="CY14" s="5">
        <v>9</v>
      </c>
      <c r="CZ14" s="3" t="s">
        <v>12</v>
      </c>
      <c r="DA14" s="3">
        <v>0.5</v>
      </c>
      <c r="DB14" s="3">
        <v>2.9</v>
      </c>
      <c r="DC14" s="3">
        <v>3800</v>
      </c>
      <c r="DD14" s="3">
        <f t="shared" si="21"/>
        <v>11020000</v>
      </c>
      <c r="DE14" s="3">
        <f t="shared" si="22"/>
        <v>2878333.3333333335</v>
      </c>
      <c r="DF14" s="3">
        <f t="shared" si="23"/>
        <v>8141666.666666666</v>
      </c>
      <c r="DG14" s="3">
        <f t="shared" si="24"/>
        <v>16283333.333333332</v>
      </c>
      <c r="DH14" s="3">
        <f t="shared" si="25"/>
        <v>3.8286045165026055</v>
      </c>
    </row>
    <row r="15" spans="1:112">
      <c r="A15" s="15">
        <v>10</v>
      </c>
      <c r="B15" s="3" t="s">
        <v>13</v>
      </c>
      <c r="C15" s="15">
        <v>50</v>
      </c>
      <c r="D15" s="3" t="s">
        <v>31</v>
      </c>
      <c r="E15" s="3" t="s">
        <v>35</v>
      </c>
      <c r="H15" s="5">
        <v>10</v>
      </c>
      <c r="I15" s="3" t="s">
        <v>13</v>
      </c>
      <c r="J15" s="3">
        <v>0.4</v>
      </c>
      <c r="K15" s="3">
        <v>2.4</v>
      </c>
      <c r="L15" s="3">
        <v>5.9999999999999991</v>
      </c>
      <c r="M15" s="3" t="s">
        <v>64</v>
      </c>
      <c r="N15" s="3">
        <v>20</v>
      </c>
      <c r="O15" s="3">
        <v>50</v>
      </c>
      <c r="P15" s="3">
        <v>50</v>
      </c>
      <c r="Q15" s="3">
        <v>50</v>
      </c>
      <c r="R15" s="3">
        <v>0.1</v>
      </c>
      <c r="T15" s="5">
        <v>10</v>
      </c>
      <c r="U15" s="3" t="s">
        <v>13</v>
      </c>
      <c r="V15" s="3">
        <v>0.4</v>
      </c>
      <c r="W15" s="3" t="s">
        <v>64</v>
      </c>
      <c r="X15" s="3">
        <v>20</v>
      </c>
      <c r="Y15" s="3">
        <v>10000</v>
      </c>
      <c r="Z15" s="3">
        <f t="shared" si="0"/>
        <v>200000</v>
      </c>
      <c r="AA15" s="3">
        <v>50</v>
      </c>
      <c r="AB15" s="3">
        <v>1900</v>
      </c>
      <c r="AC15" s="3">
        <f t="shared" si="1"/>
        <v>95000</v>
      </c>
      <c r="AD15" s="3">
        <v>50</v>
      </c>
      <c r="AE15" s="3">
        <v>1700</v>
      </c>
      <c r="AF15" s="3">
        <f t="shared" si="2"/>
        <v>85000</v>
      </c>
      <c r="AG15" s="3">
        <v>50</v>
      </c>
      <c r="AH15" s="3">
        <v>2400</v>
      </c>
      <c r="AI15" s="3">
        <f t="shared" si="3"/>
        <v>120000</v>
      </c>
      <c r="AJ15" s="3">
        <v>0.1</v>
      </c>
      <c r="AK15" s="3">
        <v>12500</v>
      </c>
      <c r="AM15" s="5">
        <v>10</v>
      </c>
      <c r="AN15" s="3" t="s">
        <v>13</v>
      </c>
      <c r="AO15" s="3">
        <v>0.4</v>
      </c>
      <c r="AP15" s="7">
        <v>45000</v>
      </c>
      <c r="AQ15" s="3">
        <v>1</v>
      </c>
      <c r="AR15" s="3">
        <v>3</v>
      </c>
      <c r="AS15" s="3">
        <f t="shared" si="4"/>
        <v>5000</v>
      </c>
      <c r="AT15" s="7">
        <v>30000</v>
      </c>
      <c r="AU15" s="3">
        <v>1</v>
      </c>
      <c r="AV15" s="3">
        <v>3</v>
      </c>
      <c r="AW15" s="3">
        <f t="shared" si="5"/>
        <v>3333.3333333333335</v>
      </c>
      <c r="AX15" s="7">
        <v>270000</v>
      </c>
      <c r="AY15" s="3">
        <v>1</v>
      </c>
      <c r="AZ15" s="3">
        <v>4</v>
      </c>
      <c r="BA15" s="3">
        <f t="shared" si="6"/>
        <v>22500</v>
      </c>
      <c r="BB15" s="3">
        <f t="shared" si="7"/>
        <v>30833.333333333336</v>
      </c>
      <c r="BD15" s="5">
        <v>10</v>
      </c>
      <c r="BE15" s="3" t="s">
        <v>13</v>
      </c>
      <c r="BF15" s="3">
        <v>0.4</v>
      </c>
      <c r="BG15" s="7">
        <v>400000</v>
      </c>
      <c r="BH15" s="3">
        <v>2.4</v>
      </c>
      <c r="BI15" s="7">
        <v>100000</v>
      </c>
      <c r="BJ15" s="3">
        <f t="shared" si="8"/>
        <v>240000</v>
      </c>
      <c r="BK15" s="3">
        <v>40</v>
      </c>
      <c r="BL15" s="3">
        <v>3800</v>
      </c>
      <c r="BM15" s="3">
        <f t="shared" si="9"/>
        <v>152000</v>
      </c>
      <c r="BO15" s="5">
        <v>10</v>
      </c>
      <c r="BP15" s="3" t="s">
        <v>13</v>
      </c>
      <c r="BQ15" s="3">
        <v>0.4</v>
      </c>
      <c r="BR15" s="3">
        <v>2.4</v>
      </c>
      <c r="BS15" s="3">
        <v>20</v>
      </c>
      <c r="BT15" s="3">
        <v>50</v>
      </c>
      <c r="BU15" s="3">
        <v>50</v>
      </c>
      <c r="BV15" s="3">
        <v>50</v>
      </c>
      <c r="BW15" s="3">
        <v>0.1</v>
      </c>
      <c r="BX15" s="3">
        <v>22.375</v>
      </c>
      <c r="BZ15" s="5">
        <v>10</v>
      </c>
      <c r="CA15" s="3" t="s">
        <v>13</v>
      </c>
      <c r="CB15" s="3">
        <v>0.4</v>
      </c>
      <c r="CC15" s="3">
        <f t="shared" si="10"/>
        <v>30833.333333333336</v>
      </c>
      <c r="CD15" s="3">
        <v>118800</v>
      </c>
      <c r="CE15" s="3">
        <f t="shared" si="11"/>
        <v>39600</v>
      </c>
      <c r="CF15" s="3">
        <f t="shared" si="12"/>
        <v>70433.333333333343</v>
      </c>
      <c r="CH15" s="5">
        <v>10</v>
      </c>
      <c r="CI15" s="3" t="s">
        <v>13</v>
      </c>
      <c r="CJ15" s="3">
        <v>0.4</v>
      </c>
      <c r="CK15" s="3">
        <f t="shared" si="13"/>
        <v>200000</v>
      </c>
      <c r="CL15" s="3">
        <f t="shared" si="14"/>
        <v>300000</v>
      </c>
      <c r="CM15" s="3">
        <f t="shared" si="15"/>
        <v>12500</v>
      </c>
      <c r="CN15" s="3">
        <v>630000</v>
      </c>
      <c r="CO15" s="7">
        <f t="shared" si="16"/>
        <v>792000</v>
      </c>
      <c r="CP15" s="3">
        <f t="shared" si="17"/>
        <v>1934500</v>
      </c>
      <c r="CR15" s="5">
        <v>10</v>
      </c>
      <c r="CS15" s="3" t="s">
        <v>13</v>
      </c>
      <c r="CT15" s="3">
        <v>0.4</v>
      </c>
      <c r="CU15" s="3">
        <f t="shared" si="18"/>
        <v>1934500</v>
      </c>
      <c r="CV15" s="3">
        <f t="shared" si="19"/>
        <v>70433.333333333343</v>
      </c>
      <c r="CW15" s="3">
        <f t="shared" si="20"/>
        <v>2004933.3333333333</v>
      </c>
      <c r="CY15" s="5">
        <v>10</v>
      </c>
      <c r="CZ15" s="3" t="s">
        <v>13</v>
      </c>
      <c r="DA15" s="3">
        <v>0.4</v>
      </c>
      <c r="DB15" s="3">
        <v>2.4</v>
      </c>
      <c r="DC15" s="3">
        <v>3800</v>
      </c>
      <c r="DD15" s="3">
        <f t="shared" si="21"/>
        <v>9120000</v>
      </c>
      <c r="DE15" s="3">
        <f t="shared" si="22"/>
        <v>2004933.3333333333</v>
      </c>
      <c r="DF15" s="3">
        <f t="shared" si="23"/>
        <v>7115066.666666667</v>
      </c>
      <c r="DG15" s="3">
        <f t="shared" si="24"/>
        <v>17787666.666666668</v>
      </c>
      <c r="DH15" s="3">
        <f t="shared" si="25"/>
        <v>4.5487796767972339</v>
      </c>
    </row>
    <row r="16" spans="1:112">
      <c r="A16" s="15">
        <v>11</v>
      </c>
      <c r="B16" s="3" t="s">
        <v>14</v>
      </c>
      <c r="C16" s="15">
        <v>55</v>
      </c>
      <c r="D16" s="3" t="s">
        <v>31</v>
      </c>
      <c r="E16" s="3" t="s">
        <v>35</v>
      </c>
      <c r="F16" s="3" t="s">
        <v>36</v>
      </c>
      <c r="H16" s="5">
        <v>11</v>
      </c>
      <c r="I16" s="3" t="s">
        <v>14</v>
      </c>
      <c r="J16" s="3">
        <v>0.5</v>
      </c>
      <c r="K16" s="3">
        <v>3</v>
      </c>
      <c r="L16" s="3">
        <v>6</v>
      </c>
      <c r="M16" s="3" t="s">
        <v>63</v>
      </c>
      <c r="N16" s="3">
        <v>25</v>
      </c>
      <c r="O16" s="3">
        <v>150</v>
      </c>
      <c r="P16" s="3">
        <v>150</v>
      </c>
      <c r="Q16" s="3">
        <v>150</v>
      </c>
      <c r="R16" s="3">
        <v>0</v>
      </c>
      <c r="T16" s="5">
        <v>11</v>
      </c>
      <c r="U16" s="3" t="s">
        <v>14</v>
      </c>
      <c r="V16" s="3">
        <v>0.5</v>
      </c>
      <c r="W16" s="3" t="s">
        <v>63</v>
      </c>
      <c r="X16" s="3">
        <v>25</v>
      </c>
      <c r="Y16" s="3">
        <v>11000</v>
      </c>
      <c r="Z16" s="3">
        <f t="shared" si="0"/>
        <v>275000</v>
      </c>
      <c r="AA16" s="3">
        <v>150</v>
      </c>
      <c r="AB16" s="3">
        <v>1900</v>
      </c>
      <c r="AC16" s="3">
        <f t="shared" si="1"/>
        <v>285000</v>
      </c>
      <c r="AD16" s="3">
        <v>150</v>
      </c>
      <c r="AE16" s="3">
        <v>1700</v>
      </c>
      <c r="AF16" s="3">
        <f t="shared" si="2"/>
        <v>255000</v>
      </c>
      <c r="AG16" s="3">
        <v>150</v>
      </c>
      <c r="AH16" s="3">
        <v>2400</v>
      </c>
      <c r="AI16" s="3">
        <f t="shared" si="3"/>
        <v>360000</v>
      </c>
      <c r="AJ16" s="3">
        <v>0</v>
      </c>
      <c r="AK16" s="3">
        <v>0</v>
      </c>
      <c r="AM16" s="5">
        <v>11</v>
      </c>
      <c r="AN16" s="3" t="s">
        <v>14</v>
      </c>
      <c r="AO16" s="3">
        <v>0.5</v>
      </c>
      <c r="AP16" s="7">
        <v>45000</v>
      </c>
      <c r="AQ16" s="3">
        <v>2</v>
      </c>
      <c r="AR16" s="3">
        <v>4</v>
      </c>
      <c r="AS16" s="3">
        <f t="shared" si="4"/>
        <v>7500</v>
      </c>
      <c r="AT16" s="7">
        <v>30000</v>
      </c>
      <c r="AU16" s="3">
        <v>2</v>
      </c>
      <c r="AV16" s="3">
        <v>3</v>
      </c>
      <c r="AW16" s="3">
        <f t="shared" si="5"/>
        <v>6666.666666666667</v>
      </c>
      <c r="AX16" s="7">
        <v>270000</v>
      </c>
      <c r="AY16" s="3">
        <v>1</v>
      </c>
      <c r="AZ16" s="3">
        <v>4</v>
      </c>
      <c r="BA16" s="3">
        <f t="shared" si="6"/>
        <v>22500</v>
      </c>
      <c r="BB16" s="3">
        <f t="shared" si="7"/>
        <v>36666.666666666672</v>
      </c>
      <c r="BD16" s="5">
        <v>11</v>
      </c>
      <c r="BE16" s="3" t="s">
        <v>14</v>
      </c>
      <c r="BF16" s="3">
        <v>0.5</v>
      </c>
      <c r="BG16" s="7">
        <v>500000</v>
      </c>
      <c r="BH16" s="3">
        <v>3</v>
      </c>
      <c r="BI16" s="7">
        <v>100000</v>
      </c>
      <c r="BJ16" s="3">
        <f t="shared" si="8"/>
        <v>300000</v>
      </c>
      <c r="BK16" s="3">
        <v>50</v>
      </c>
      <c r="BL16" s="3">
        <v>3800</v>
      </c>
      <c r="BM16" s="3">
        <f t="shared" si="9"/>
        <v>190000</v>
      </c>
      <c r="BO16" s="5">
        <v>11</v>
      </c>
      <c r="BP16" s="3" t="s">
        <v>14</v>
      </c>
      <c r="BQ16" s="3">
        <v>0.5</v>
      </c>
      <c r="BR16" s="3">
        <v>3</v>
      </c>
      <c r="BS16" s="3">
        <v>25</v>
      </c>
      <c r="BT16" s="3">
        <v>150</v>
      </c>
      <c r="BU16" s="3">
        <v>150</v>
      </c>
      <c r="BV16" s="3">
        <v>150</v>
      </c>
      <c r="BW16" s="3">
        <v>0</v>
      </c>
      <c r="BX16" s="3">
        <v>27.875</v>
      </c>
      <c r="BZ16" s="5">
        <v>11</v>
      </c>
      <c r="CA16" s="3" t="s">
        <v>14</v>
      </c>
      <c r="CB16" s="3">
        <v>0.5</v>
      </c>
      <c r="CC16" s="3">
        <f t="shared" si="10"/>
        <v>36666.666666666672</v>
      </c>
      <c r="CD16" s="3">
        <v>148500</v>
      </c>
      <c r="CE16" s="3">
        <f t="shared" si="11"/>
        <v>49500</v>
      </c>
      <c r="CF16" s="3">
        <f t="shared" si="12"/>
        <v>86166.666666666672</v>
      </c>
      <c r="CH16" s="5">
        <v>11</v>
      </c>
      <c r="CI16" s="3" t="s">
        <v>14</v>
      </c>
      <c r="CJ16" s="3">
        <v>0.5</v>
      </c>
      <c r="CK16" s="3">
        <f t="shared" si="13"/>
        <v>275000</v>
      </c>
      <c r="CL16" s="3">
        <f t="shared" si="14"/>
        <v>900000</v>
      </c>
      <c r="CM16" s="3">
        <f t="shared" si="15"/>
        <v>0</v>
      </c>
      <c r="CN16" s="3">
        <v>730000</v>
      </c>
      <c r="CO16" s="7">
        <f t="shared" si="16"/>
        <v>990000</v>
      </c>
      <c r="CP16" s="3">
        <f t="shared" si="17"/>
        <v>2895000</v>
      </c>
      <c r="CR16" s="5">
        <v>11</v>
      </c>
      <c r="CS16" s="3" t="s">
        <v>14</v>
      </c>
      <c r="CT16" s="3">
        <v>0.5</v>
      </c>
      <c r="CU16" s="3">
        <f t="shared" si="18"/>
        <v>2895000</v>
      </c>
      <c r="CV16" s="3">
        <f t="shared" si="19"/>
        <v>86166.666666666672</v>
      </c>
      <c r="CW16" s="3">
        <f t="shared" si="20"/>
        <v>2981166.6666666665</v>
      </c>
      <c r="CY16" s="5">
        <v>11</v>
      </c>
      <c r="CZ16" s="3" t="s">
        <v>14</v>
      </c>
      <c r="DA16" s="3">
        <v>0.5</v>
      </c>
      <c r="DB16" s="3">
        <v>3</v>
      </c>
      <c r="DC16" s="3">
        <v>3800</v>
      </c>
      <c r="DD16" s="3">
        <f t="shared" si="21"/>
        <v>11400000</v>
      </c>
      <c r="DE16" s="3">
        <f t="shared" si="22"/>
        <v>2981166.6666666665</v>
      </c>
      <c r="DF16" s="3">
        <f t="shared" si="23"/>
        <v>8418833.333333334</v>
      </c>
      <c r="DG16" s="3">
        <f t="shared" si="24"/>
        <v>16837666.666666668</v>
      </c>
      <c r="DH16" s="3">
        <f t="shared" si="25"/>
        <v>3.8240062615307209</v>
      </c>
    </row>
    <row r="17" spans="1:112">
      <c r="A17" s="15">
        <v>12</v>
      </c>
      <c r="B17" s="3" t="s">
        <v>15</v>
      </c>
      <c r="C17" s="15">
        <v>48</v>
      </c>
      <c r="D17" s="3" t="s">
        <v>33</v>
      </c>
      <c r="E17" s="3" t="s">
        <v>29</v>
      </c>
      <c r="F17" s="3" t="s">
        <v>30</v>
      </c>
      <c r="H17" s="5">
        <v>12</v>
      </c>
      <c r="I17" s="3" t="s">
        <v>15</v>
      </c>
      <c r="J17" s="3">
        <v>0.25</v>
      </c>
      <c r="K17" s="3">
        <v>1.5</v>
      </c>
      <c r="L17" s="3">
        <v>6</v>
      </c>
      <c r="M17" s="3" t="s">
        <v>64</v>
      </c>
      <c r="N17" s="3">
        <v>15</v>
      </c>
      <c r="O17" s="3">
        <v>50</v>
      </c>
      <c r="P17" s="3">
        <v>50</v>
      </c>
      <c r="Q17" s="3">
        <v>50</v>
      </c>
      <c r="R17" s="3">
        <v>1.25</v>
      </c>
      <c r="T17" s="5">
        <v>12</v>
      </c>
      <c r="U17" s="3" t="s">
        <v>15</v>
      </c>
      <c r="V17" s="3">
        <v>0.25</v>
      </c>
      <c r="W17" s="3" t="s">
        <v>64</v>
      </c>
      <c r="X17" s="3">
        <v>15</v>
      </c>
      <c r="Y17" s="3">
        <v>10000</v>
      </c>
      <c r="Z17" s="3">
        <f t="shared" si="0"/>
        <v>150000</v>
      </c>
      <c r="AA17" s="3">
        <v>50</v>
      </c>
      <c r="AB17" s="3">
        <v>1900</v>
      </c>
      <c r="AC17" s="3">
        <f t="shared" si="1"/>
        <v>95000</v>
      </c>
      <c r="AD17" s="3">
        <v>50</v>
      </c>
      <c r="AE17" s="3">
        <v>1700</v>
      </c>
      <c r="AF17" s="3">
        <f t="shared" si="2"/>
        <v>85000</v>
      </c>
      <c r="AG17" s="3">
        <v>50</v>
      </c>
      <c r="AH17" s="3">
        <v>2400</v>
      </c>
      <c r="AI17" s="3">
        <f t="shared" si="3"/>
        <v>120000</v>
      </c>
      <c r="AJ17" s="3">
        <v>1.25</v>
      </c>
      <c r="AK17" s="3">
        <v>175000</v>
      </c>
      <c r="AM17" s="5">
        <v>12</v>
      </c>
      <c r="AN17" s="3" t="s">
        <v>15</v>
      </c>
      <c r="AO17" s="3">
        <v>0.25</v>
      </c>
      <c r="AP17" s="7">
        <v>45000</v>
      </c>
      <c r="AQ17" s="3">
        <v>1</v>
      </c>
      <c r="AR17" s="3">
        <v>4</v>
      </c>
      <c r="AS17" s="3">
        <f t="shared" si="4"/>
        <v>3750</v>
      </c>
      <c r="AT17" s="7">
        <v>28000</v>
      </c>
      <c r="AU17" s="3">
        <v>1</v>
      </c>
      <c r="AV17" s="3">
        <v>3</v>
      </c>
      <c r="AW17" s="3">
        <f t="shared" si="5"/>
        <v>3111.1111111111113</v>
      </c>
      <c r="AX17" s="7">
        <v>280000</v>
      </c>
      <c r="AY17" s="3">
        <v>1</v>
      </c>
      <c r="AZ17" s="3">
        <v>5</v>
      </c>
      <c r="BA17" s="3">
        <f t="shared" si="6"/>
        <v>18666.666666666668</v>
      </c>
      <c r="BB17" s="3">
        <f t="shared" si="7"/>
        <v>25527.777777777781</v>
      </c>
      <c r="BD17" s="5">
        <v>12</v>
      </c>
      <c r="BE17" s="3" t="s">
        <v>15</v>
      </c>
      <c r="BF17" s="3">
        <v>0.25</v>
      </c>
      <c r="BG17" s="7">
        <v>250000</v>
      </c>
      <c r="BH17" s="3">
        <v>1.5</v>
      </c>
      <c r="BI17" s="7">
        <v>100000</v>
      </c>
      <c r="BJ17" s="3">
        <f t="shared" si="8"/>
        <v>150000</v>
      </c>
      <c r="BK17" s="3">
        <v>25</v>
      </c>
      <c r="BL17" s="3">
        <v>3800</v>
      </c>
      <c r="BM17" s="3">
        <f t="shared" si="9"/>
        <v>95000</v>
      </c>
      <c r="BO17" s="5">
        <v>12</v>
      </c>
      <c r="BP17" s="3" t="s">
        <v>15</v>
      </c>
      <c r="BQ17" s="3">
        <v>0.25</v>
      </c>
      <c r="BR17" s="3">
        <v>1.5</v>
      </c>
      <c r="BS17" s="3">
        <v>15</v>
      </c>
      <c r="BT17" s="3">
        <v>50</v>
      </c>
      <c r="BU17" s="3">
        <v>50</v>
      </c>
      <c r="BV17" s="3">
        <v>50</v>
      </c>
      <c r="BW17" s="3">
        <v>1.25</v>
      </c>
      <c r="BX17" s="3">
        <v>18.625</v>
      </c>
      <c r="BZ17" s="5">
        <v>12</v>
      </c>
      <c r="CA17" s="3" t="s">
        <v>15</v>
      </c>
      <c r="CB17" s="3">
        <v>0.25</v>
      </c>
      <c r="CC17" s="3">
        <f t="shared" si="10"/>
        <v>25527.777777777781</v>
      </c>
      <c r="CD17" s="3">
        <v>74250</v>
      </c>
      <c r="CE17" s="3">
        <f t="shared" si="11"/>
        <v>24750</v>
      </c>
      <c r="CF17" s="3">
        <f t="shared" si="12"/>
        <v>50277.777777777781</v>
      </c>
      <c r="CH17" s="5">
        <v>12</v>
      </c>
      <c r="CI17" s="3" t="s">
        <v>15</v>
      </c>
      <c r="CJ17" s="3">
        <v>0.25</v>
      </c>
      <c r="CK17" s="3">
        <f t="shared" si="13"/>
        <v>150000</v>
      </c>
      <c r="CL17" s="3">
        <f t="shared" si="14"/>
        <v>300000</v>
      </c>
      <c r="CM17" s="3">
        <f t="shared" si="15"/>
        <v>175000</v>
      </c>
      <c r="CN17" s="3">
        <v>445000</v>
      </c>
      <c r="CO17" s="7">
        <f t="shared" si="16"/>
        <v>495000</v>
      </c>
      <c r="CP17" s="3">
        <f t="shared" si="17"/>
        <v>1565000</v>
      </c>
      <c r="CR17" s="5">
        <v>12</v>
      </c>
      <c r="CS17" s="3" t="s">
        <v>15</v>
      </c>
      <c r="CT17" s="3">
        <v>0.25</v>
      </c>
      <c r="CU17" s="3">
        <f t="shared" si="18"/>
        <v>1565000</v>
      </c>
      <c r="CV17" s="3">
        <f t="shared" si="19"/>
        <v>50277.777777777781</v>
      </c>
      <c r="CW17" s="3">
        <f t="shared" si="20"/>
        <v>1615277.7777777778</v>
      </c>
      <c r="CY17" s="5">
        <v>12</v>
      </c>
      <c r="CZ17" s="3" t="s">
        <v>15</v>
      </c>
      <c r="DA17" s="3">
        <v>0.25</v>
      </c>
      <c r="DB17" s="3">
        <v>1.5</v>
      </c>
      <c r="DC17" s="3">
        <v>3800</v>
      </c>
      <c r="DD17" s="3">
        <f t="shared" si="21"/>
        <v>5700000</v>
      </c>
      <c r="DE17" s="3">
        <f t="shared" si="22"/>
        <v>1615277.7777777778</v>
      </c>
      <c r="DF17" s="3">
        <f t="shared" si="23"/>
        <v>4084722.222222222</v>
      </c>
      <c r="DG17" s="3">
        <f t="shared" si="24"/>
        <v>16338888.888888888</v>
      </c>
      <c r="DH17" s="3">
        <f t="shared" si="25"/>
        <v>3.528804815133276</v>
      </c>
    </row>
    <row r="18" spans="1:112">
      <c r="A18" s="15">
        <v>13</v>
      </c>
      <c r="B18" s="3" t="s">
        <v>16</v>
      </c>
      <c r="C18" s="15">
        <v>59</v>
      </c>
      <c r="D18" s="3" t="s">
        <v>31</v>
      </c>
      <c r="E18" s="3" t="s">
        <v>29</v>
      </c>
      <c r="F18" s="3" t="s">
        <v>32</v>
      </c>
      <c r="H18" s="5">
        <v>13</v>
      </c>
      <c r="I18" s="3" t="s">
        <v>16</v>
      </c>
      <c r="J18" s="3">
        <v>0.5</v>
      </c>
      <c r="K18" s="3">
        <v>2.4</v>
      </c>
      <c r="L18" s="3">
        <v>4.8</v>
      </c>
      <c r="M18" s="3" t="s">
        <v>65</v>
      </c>
      <c r="N18" s="3">
        <v>30</v>
      </c>
      <c r="O18" s="3">
        <v>150</v>
      </c>
      <c r="P18" s="3">
        <v>50</v>
      </c>
      <c r="Q18" s="3">
        <v>50</v>
      </c>
      <c r="R18" s="3">
        <v>0</v>
      </c>
      <c r="T18" s="5">
        <v>13</v>
      </c>
      <c r="U18" s="3" t="s">
        <v>16</v>
      </c>
      <c r="V18" s="3">
        <v>0.5</v>
      </c>
      <c r="W18" s="3" t="s">
        <v>65</v>
      </c>
      <c r="X18" s="3">
        <v>30</v>
      </c>
      <c r="Y18" s="3">
        <v>10000</v>
      </c>
      <c r="Z18" s="3">
        <f t="shared" si="0"/>
        <v>300000</v>
      </c>
      <c r="AA18" s="3">
        <v>150</v>
      </c>
      <c r="AB18" s="3">
        <v>1900</v>
      </c>
      <c r="AC18" s="3">
        <f t="shared" si="1"/>
        <v>285000</v>
      </c>
      <c r="AD18" s="3">
        <v>50</v>
      </c>
      <c r="AE18" s="3">
        <v>1700</v>
      </c>
      <c r="AF18" s="3">
        <f t="shared" si="2"/>
        <v>85000</v>
      </c>
      <c r="AG18" s="3">
        <v>50</v>
      </c>
      <c r="AH18" s="3">
        <v>2400</v>
      </c>
      <c r="AI18" s="3">
        <f t="shared" si="3"/>
        <v>120000</v>
      </c>
      <c r="AJ18" s="3">
        <v>0</v>
      </c>
      <c r="AK18" s="3">
        <v>0</v>
      </c>
      <c r="AM18" s="5">
        <v>13</v>
      </c>
      <c r="AN18" s="3" t="s">
        <v>16</v>
      </c>
      <c r="AO18" s="3">
        <v>0.5</v>
      </c>
      <c r="AP18" s="7">
        <v>55000</v>
      </c>
      <c r="AQ18" s="3">
        <v>1</v>
      </c>
      <c r="AR18" s="3">
        <v>3</v>
      </c>
      <c r="AS18" s="3">
        <f t="shared" si="4"/>
        <v>6111.1111111111104</v>
      </c>
      <c r="AT18" s="7">
        <v>27000</v>
      </c>
      <c r="AU18" s="3">
        <v>1</v>
      </c>
      <c r="AV18" s="3">
        <v>2</v>
      </c>
      <c r="AW18" s="3">
        <f t="shared" si="5"/>
        <v>4500</v>
      </c>
      <c r="AX18" s="7">
        <v>275000</v>
      </c>
      <c r="AY18" s="3">
        <v>1</v>
      </c>
      <c r="AZ18" s="3">
        <v>4</v>
      </c>
      <c r="BA18" s="3">
        <f t="shared" si="6"/>
        <v>22916.666666666668</v>
      </c>
      <c r="BB18" s="3">
        <f t="shared" si="7"/>
        <v>33527.777777777781</v>
      </c>
      <c r="BD18" s="5">
        <v>13</v>
      </c>
      <c r="BE18" s="3" t="s">
        <v>16</v>
      </c>
      <c r="BF18" s="3">
        <v>0.5</v>
      </c>
      <c r="BG18" s="7">
        <v>500000</v>
      </c>
      <c r="BH18" s="3">
        <v>2.4</v>
      </c>
      <c r="BI18" s="7">
        <v>100000</v>
      </c>
      <c r="BJ18" s="3">
        <f t="shared" si="8"/>
        <v>240000</v>
      </c>
      <c r="BK18" s="3">
        <v>50</v>
      </c>
      <c r="BL18" s="3">
        <v>3800</v>
      </c>
      <c r="BM18" s="3">
        <f t="shared" si="9"/>
        <v>190000</v>
      </c>
      <c r="BO18" s="5">
        <v>13</v>
      </c>
      <c r="BP18" s="3" t="s">
        <v>16</v>
      </c>
      <c r="BQ18" s="3">
        <v>0.5</v>
      </c>
      <c r="BR18" s="3">
        <v>2.4</v>
      </c>
      <c r="BS18" s="3">
        <v>30</v>
      </c>
      <c r="BT18" s="3">
        <v>150</v>
      </c>
      <c r="BU18" s="3">
        <v>50</v>
      </c>
      <c r="BV18" s="3">
        <v>50</v>
      </c>
      <c r="BW18" s="3">
        <v>0</v>
      </c>
      <c r="BX18" s="3">
        <v>21.25</v>
      </c>
      <c r="BZ18" s="5">
        <v>13</v>
      </c>
      <c r="CA18" s="3" t="s">
        <v>16</v>
      </c>
      <c r="CB18" s="3">
        <v>0.5</v>
      </c>
      <c r="CC18" s="3">
        <f t="shared" si="10"/>
        <v>33527.777777777781</v>
      </c>
      <c r="CD18" s="3">
        <v>148500</v>
      </c>
      <c r="CE18" s="3">
        <f t="shared" si="11"/>
        <v>49500</v>
      </c>
      <c r="CF18" s="3">
        <f t="shared" si="12"/>
        <v>83027.777777777781</v>
      </c>
      <c r="CH18" s="5">
        <v>13</v>
      </c>
      <c r="CI18" s="3" t="s">
        <v>16</v>
      </c>
      <c r="CJ18" s="3">
        <v>0.5</v>
      </c>
      <c r="CK18" s="3">
        <f t="shared" si="13"/>
        <v>300000</v>
      </c>
      <c r="CL18" s="3">
        <f t="shared" si="14"/>
        <v>490000</v>
      </c>
      <c r="CM18" s="3">
        <f t="shared" si="15"/>
        <v>0</v>
      </c>
      <c r="CN18" s="3">
        <v>530000</v>
      </c>
      <c r="CO18" s="7">
        <f t="shared" si="16"/>
        <v>930000</v>
      </c>
      <c r="CP18" s="3">
        <f t="shared" si="17"/>
        <v>2250000</v>
      </c>
      <c r="CR18" s="5">
        <v>13</v>
      </c>
      <c r="CS18" s="3" t="s">
        <v>16</v>
      </c>
      <c r="CT18" s="3">
        <v>0.5</v>
      </c>
      <c r="CU18" s="3">
        <f t="shared" si="18"/>
        <v>2250000</v>
      </c>
      <c r="CV18" s="3">
        <f t="shared" si="19"/>
        <v>83027.777777777781</v>
      </c>
      <c r="CW18" s="3">
        <f t="shared" si="20"/>
        <v>2333027.777777778</v>
      </c>
      <c r="CY18" s="5">
        <v>13</v>
      </c>
      <c r="CZ18" s="3" t="s">
        <v>16</v>
      </c>
      <c r="DA18" s="3">
        <v>0.5</v>
      </c>
      <c r="DB18" s="3">
        <v>2.4</v>
      </c>
      <c r="DC18" s="3">
        <v>3800</v>
      </c>
      <c r="DD18" s="3">
        <f t="shared" si="21"/>
        <v>9120000</v>
      </c>
      <c r="DE18" s="3">
        <f t="shared" si="22"/>
        <v>2333027.777777778</v>
      </c>
      <c r="DF18" s="3">
        <f t="shared" si="23"/>
        <v>6786972.222222222</v>
      </c>
      <c r="DG18" s="3">
        <f t="shared" si="24"/>
        <v>13573944.444444444</v>
      </c>
      <c r="DH18" s="3">
        <f t="shared" si="25"/>
        <v>3.9090833323411394</v>
      </c>
    </row>
    <row r="19" spans="1:112">
      <c r="A19" s="15">
        <v>14</v>
      </c>
      <c r="B19" s="3" t="s">
        <v>17</v>
      </c>
      <c r="C19" s="15">
        <v>60</v>
      </c>
      <c r="D19" s="3" t="s">
        <v>31</v>
      </c>
      <c r="E19" s="3" t="s">
        <v>29</v>
      </c>
      <c r="F19" s="3" t="s">
        <v>32</v>
      </c>
      <c r="H19" s="5">
        <v>14</v>
      </c>
      <c r="I19" s="3" t="s">
        <v>17</v>
      </c>
      <c r="J19" s="3">
        <v>0.5</v>
      </c>
      <c r="K19" s="3">
        <v>2.4</v>
      </c>
      <c r="L19" s="3">
        <v>4.8</v>
      </c>
      <c r="M19" s="3" t="s">
        <v>61</v>
      </c>
      <c r="N19" s="3">
        <v>20</v>
      </c>
      <c r="O19" s="3">
        <v>100</v>
      </c>
      <c r="P19" s="3">
        <v>0</v>
      </c>
      <c r="Q19" s="3">
        <v>100</v>
      </c>
      <c r="R19" s="3">
        <v>0</v>
      </c>
      <c r="T19" s="5">
        <v>14</v>
      </c>
      <c r="U19" s="3" t="s">
        <v>17</v>
      </c>
      <c r="V19" s="3">
        <v>0.5</v>
      </c>
      <c r="W19" s="3" t="s">
        <v>61</v>
      </c>
      <c r="X19" s="3">
        <v>20</v>
      </c>
      <c r="Y19" s="3">
        <v>10000</v>
      </c>
      <c r="Z19" s="3">
        <f t="shared" si="0"/>
        <v>200000</v>
      </c>
      <c r="AA19" s="3">
        <v>100</v>
      </c>
      <c r="AB19" s="3">
        <v>1900</v>
      </c>
      <c r="AC19" s="3">
        <f t="shared" si="1"/>
        <v>190000</v>
      </c>
      <c r="AD19" s="3">
        <v>0</v>
      </c>
      <c r="AE19" s="3">
        <v>1700</v>
      </c>
      <c r="AF19" s="3">
        <f t="shared" si="2"/>
        <v>0</v>
      </c>
      <c r="AG19" s="3">
        <v>100</v>
      </c>
      <c r="AH19" s="3">
        <v>2400</v>
      </c>
      <c r="AI19" s="3">
        <f t="shared" si="3"/>
        <v>240000</v>
      </c>
      <c r="AJ19" s="3">
        <v>0</v>
      </c>
      <c r="AK19" s="3">
        <v>0</v>
      </c>
      <c r="AM19" s="5">
        <v>14</v>
      </c>
      <c r="AN19" s="3" t="s">
        <v>17</v>
      </c>
      <c r="AO19" s="3">
        <v>0.5</v>
      </c>
      <c r="AP19" s="7">
        <v>45000</v>
      </c>
      <c r="AQ19" s="3">
        <v>2</v>
      </c>
      <c r="AR19" s="3">
        <v>4</v>
      </c>
      <c r="AS19" s="3">
        <f t="shared" si="4"/>
        <v>7500</v>
      </c>
      <c r="AT19" s="7">
        <v>30000</v>
      </c>
      <c r="AU19" s="3">
        <v>2</v>
      </c>
      <c r="AV19" s="3">
        <v>3</v>
      </c>
      <c r="AW19" s="3">
        <f t="shared" si="5"/>
        <v>6666.666666666667</v>
      </c>
      <c r="AX19" s="7">
        <v>270000</v>
      </c>
      <c r="AY19" s="3">
        <v>1</v>
      </c>
      <c r="AZ19" s="3">
        <v>4</v>
      </c>
      <c r="BA19" s="3">
        <f t="shared" si="6"/>
        <v>22500</v>
      </c>
      <c r="BB19" s="3">
        <f t="shared" si="7"/>
        <v>36666.666666666672</v>
      </c>
      <c r="BD19" s="5">
        <v>14</v>
      </c>
      <c r="BE19" s="3" t="s">
        <v>17</v>
      </c>
      <c r="BF19" s="3">
        <v>0.5</v>
      </c>
      <c r="BG19" s="7">
        <v>500000</v>
      </c>
      <c r="BH19" s="3">
        <v>2.4</v>
      </c>
      <c r="BI19" s="7">
        <v>100000</v>
      </c>
      <c r="BJ19" s="3">
        <f t="shared" si="8"/>
        <v>240000</v>
      </c>
      <c r="BK19" s="3">
        <v>50</v>
      </c>
      <c r="BL19" s="3">
        <v>3800</v>
      </c>
      <c r="BM19" s="3">
        <f t="shared" si="9"/>
        <v>190000</v>
      </c>
      <c r="BO19" s="5">
        <v>14</v>
      </c>
      <c r="BP19" s="3" t="s">
        <v>17</v>
      </c>
      <c r="BQ19" s="3">
        <v>0.5</v>
      </c>
      <c r="BR19" s="3">
        <v>2.4</v>
      </c>
      <c r="BS19" s="3">
        <v>20</v>
      </c>
      <c r="BT19" s="3">
        <v>100</v>
      </c>
      <c r="BU19" s="3">
        <v>0</v>
      </c>
      <c r="BV19" s="3">
        <v>100</v>
      </c>
      <c r="BW19" s="3">
        <v>0</v>
      </c>
      <c r="BX19" s="3">
        <v>22.25</v>
      </c>
      <c r="BZ19" s="5">
        <v>14</v>
      </c>
      <c r="CA19" s="3" t="s">
        <v>17</v>
      </c>
      <c r="CB19" s="3">
        <v>0.5</v>
      </c>
      <c r="CC19" s="3">
        <f t="shared" si="10"/>
        <v>36666.666666666672</v>
      </c>
      <c r="CD19" s="3">
        <v>148500</v>
      </c>
      <c r="CE19" s="3">
        <f t="shared" si="11"/>
        <v>49500</v>
      </c>
      <c r="CF19" s="3">
        <f t="shared" si="12"/>
        <v>86166.666666666672</v>
      </c>
      <c r="CH19" s="5">
        <v>14</v>
      </c>
      <c r="CI19" s="3" t="s">
        <v>17</v>
      </c>
      <c r="CJ19" s="3">
        <v>0.5</v>
      </c>
      <c r="CK19" s="3">
        <f t="shared" si="13"/>
        <v>200000</v>
      </c>
      <c r="CL19" s="3">
        <f t="shared" si="14"/>
        <v>430000</v>
      </c>
      <c r="CM19" s="3">
        <f t="shared" si="15"/>
        <v>0</v>
      </c>
      <c r="CN19" s="3">
        <v>705000</v>
      </c>
      <c r="CO19" s="7">
        <f t="shared" si="16"/>
        <v>930000</v>
      </c>
      <c r="CP19" s="3">
        <f t="shared" si="17"/>
        <v>2265000</v>
      </c>
      <c r="CR19" s="5">
        <v>14</v>
      </c>
      <c r="CS19" s="3" t="s">
        <v>17</v>
      </c>
      <c r="CT19" s="3">
        <v>0.5</v>
      </c>
      <c r="CU19" s="3">
        <f t="shared" si="18"/>
        <v>2265000</v>
      </c>
      <c r="CV19" s="3">
        <f t="shared" si="19"/>
        <v>86166.666666666672</v>
      </c>
      <c r="CW19" s="3">
        <f t="shared" si="20"/>
        <v>2351166.6666666665</v>
      </c>
      <c r="CY19" s="5">
        <v>14</v>
      </c>
      <c r="CZ19" s="3" t="s">
        <v>17</v>
      </c>
      <c r="DA19" s="3">
        <v>0.5</v>
      </c>
      <c r="DB19" s="3">
        <v>2.4</v>
      </c>
      <c r="DC19" s="3">
        <v>3800</v>
      </c>
      <c r="DD19" s="3">
        <f t="shared" si="21"/>
        <v>9120000</v>
      </c>
      <c r="DE19" s="3">
        <f t="shared" si="22"/>
        <v>2351166.6666666665</v>
      </c>
      <c r="DF19" s="3">
        <f t="shared" si="23"/>
        <v>6768833.333333334</v>
      </c>
      <c r="DG19" s="3">
        <f t="shared" si="24"/>
        <v>13537666.666666668</v>
      </c>
      <c r="DH19" s="3">
        <f t="shared" si="25"/>
        <v>3.878925356206139</v>
      </c>
    </row>
    <row r="20" spans="1:112">
      <c r="A20" s="15">
        <v>15</v>
      </c>
      <c r="B20" s="3" t="s">
        <v>18</v>
      </c>
      <c r="C20" s="15">
        <v>41</v>
      </c>
      <c r="D20" s="3" t="s">
        <v>28</v>
      </c>
      <c r="E20" s="3" t="s">
        <v>29</v>
      </c>
      <c r="F20" s="3" t="s">
        <v>30</v>
      </c>
      <c r="H20" s="5">
        <v>15</v>
      </c>
      <c r="I20" s="3" t="s">
        <v>18</v>
      </c>
      <c r="J20" s="3">
        <v>0.125</v>
      </c>
      <c r="K20" s="3">
        <v>0.75</v>
      </c>
      <c r="L20" s="3">
        <v>6</v>
      </c>
      <c r="M20" s="3" t="s">
        <v>61</v>
      </c>
      <c r="N20" s="3">
        <v>10</v>
      </c>
      <c r="O20" s="3">
        <v>50</v>
      </c>
      <c r="P20" s="3">
        <v>0</v>
      </c>
      <c r="Q20" s="3">
        <v>50</v>
      </c>
      <c r="R20" s="3">
        <v>0</v>
      </c>
      <c r="T20" s="5">
        <v>15</v>
      </c>
      <c r="U20" s="3" t="s">
        <v>18</v>
      </c>
      <c r="V20" s="3">
        <v>0.125</v>
      </c>
      <c r="W20" s="3" t="s">
        <v>61</v>
      </c>
      <c r="X20" s="3">
        <v>10</v>
      </c>
      <c r="Y20" s="3">
        <v>10000</v>
      </c>
      <c r="Z20" s="3">
        <f t="shared" si="0"/>
        <v>100000</v>
      </c>
      <c r="AA20" s="3">
        <v>50</v>
      </c>
      <c r="AB20" s="3">
        <v>1900</v>
      </c>
      <c r="AC20" s="3">
        <f t="shared" si="1"/>
        <v>95000</v>
      </c>
      <c r="AD20" s="3">
        <v>0</v>
      </c>
      <c r="AE20" s="3">
        <v>1700</v>
      </c>
      <c r="AF20" s="3">
        <f t="shared" si="2"/>
        <v>0</v>
      </c>
      <c r="AG20" s="3">
        <v>50</v>
      </c>
      <c r="AH20" s="3">
        <v>2400</v>
      </c>
      <c r="AI20" s="3">
        <f t="shared" si="3"/>
        <v>120000</v>
      </c>
      <c r="AJ20" s="3">
        <v>0</v>
      </c>
      <c r="AK20" s="3">
        <v>0</v>
      </c>
      <c r="AM20" s="5">
        <v>15</v>
      </c>
      <c r="AN20" s="3" t="s">
        <v>18</v>
      </c>
      <c r="AO20" s="3">
        <v>0.125</v>
      </c>
      <c r="AP20" s="7">
        <v>45000</v>
      </c>
      <c r="AQ20" s="3">
        <v>1</v>
      </c>
      <c r="AR20" s="3">
        <v>4</v>
      </c>
      <c r="AS20" s="3">
        <f t="shared" si="4"/>
        <v>3750</v>
      </c>
      <c r="AT20" s="7">
        <v>28000</v>
      </c>
      <c r="AU20" s="3">
        <v>1</v>
      </c>
      <c r="AV20" s="3">
        <v>3</v>
      </c>
      <c r="AW20" s="3">
        <f t="shared" si="5"/>
        <v>3111.1111111111113</v>
      </c>
      <c r="AX20" s="7">
        <v>270000</v>
      </c>
      <c r="AY20" s="3">
        <v>1</v>
      </c>
      <c r="AZ20" s="3">
        <v>4</v>
      </c>
      <c r="BA20" s="3">
        <f t="shared" si="6"/>
        <v>22500</v>
      </c>
      <c r="BB20" s="3">
        <f t="shared" si="7"/>
        <v>29361.111111111109</v>
      </c>
      <c r="BD20" s="5">
        <v>15</v>
      </c>
      <c r="BE20" s="3" t="s">
        <v>18</v>
      </c>
      <c r="BF20" s="3">
        <v>0.125</v>
      </c>
      <c r="BG20" s="7">
        <v>125000</v>
      </c>
      <c r="BH20" s="3">
        <v>0.75</v>
      </c>
      <c r="BI20" s="7">
        <v>100000</v>
      </c>
      <c r="BJ20" s="3">
        <f t="shared" si="8"/>
        <v>75000</v>
      </c>
      <c r="BK20" s="3">
        <v>12</v>
      </c>
      <c r="BL20" s="3">
        <v>3800</v>
      </c>
      <c r="BM20" s="3">
        <f t="shared" si="9"/>
        <v>45600</v>
      </c>
      <c r="BO20" s="5">
        <v>15</v>
      </c>
      <c r="BP20" s="3" t="s">
        <v>18</v>
      </c>
      <c r="BQ20" s="3">
        <v>0.125</v>
      </c>
      <c r="BR20" s="3">
        <v>0.75</v>
      </c>
      <c r="BS20" s="3">
        <v>10</v>
      </c>
      <c r="BT20" s="3">
        <v>50</v>
      </c>
      <c r="BU20" s="3">
        <v>0</v>
      </c>
      <c r="BV20" s="3">
        <v>50</v>
      </c>
      <c r="BW20" s="3">
        <v>0</v>
      </c>
      <c r="BX20" s="3">
        <v>12</v>
      </c>
      <c r="BZ20" s="5">
        <v>15</v>
      </c>
      <c r="CA20" s="3" t="s">
        <v>18</v>
      </c>
      <c r="CB20" s="3">
        <v>0.125</v>
      </c>
      <c r="CC20" s="3">
        <f t="shared" si="10"/>
        <v>29361.111111111109</v>
      </c>
      <c r="CD20" s="3">
        <v>37125</v>
      </c>
      <c r="CE20" s="3">
        <f t="shared" si="11"/>
        <v>12375</v>
      </c>
      <c r="CF20" s="3">
        <f t="shared" si="12"/>
        <v>41736.111111111109</v>
      </c>
      <c r="CH20" s="5">
        <v>15</v>
      </c>
      <c r="CI20" s="3" t="s">
        <v>18</v>
      </c>
      <c r="CJ20" s="3">
        <v>0.125</v>
      </c>
      <c r="CK20" s="3">
        <f t="shared" si="13"/>
        <v>100000</v>
      </c>
      <c r="CL20" s="3">
        <f t="shared" si="14"/>
        <v>215000</v>
      </c>
      <c r="CM20" s="3">
        <f t="shared" si="15"/>
        <v>0</v>
      </c>
      <c r="CN20" s="3">
        <v>330000</v>
      </c>
      <c r="CO20" s="7">
        <f t="shared" si="16"/>
        <v>245600</v>
      </c>
      <c r="CP20" s="3">
        <f t="shared" si="17"/>
        <v>890600</v>
      </c>
      <c r="CR20" s="5">
        <v>15</v>
      </c>
      <c r="CS20" s="3" t="s">
        <v>18</v>
      </c>
      <c r="CT20" s="3">
        <v>0.125</v>
      </c>
      <c r="CU20" s="3">
        <f t="shared" si="18"/>
        <v>890600</v>
      </c>
      <c r="CV20" s="3">
        <f t="shared" si="19"/>
        <v>41736.111111111109</v>
      </c>
      <c r="CW20" s="3">
        <f t="shared" si="20"/>
        <v>932336.11111111112</v>
      </c>
      <c r="CY20" s="5">
        <v>15</v>
      </c>
      <c r="CZ20" s="3" t="s">
        <v>18</v>
      </c>
      <c r="DA20" s="3">
        <v>0.125</v>
      </c>
      <c r="DB20" s="3">
        <v>0.75</v>
      </c>
      <c r="DC20" s="3">
        <v>3800</v>
      </c>
      <c r="DD20" s="3">
        <f t="shared" si="21"/>
        <v>2850000</v>
      </c>
      <c r="DE20" s="3">
        <f t="shared" si="22"/>
        <v>932336.11111111112</v>
      </c>
      <c r="DF20" s="3">
        <f t="shared" si="23"/>
        <v>1917663.888888889</v>
      </c>
      <c r="DG20" s="3">
        <f t="shared" si="24"/>
        <v>15341311.111111112</v>
      </c>
      <c r="DH20" s="3">
        <f t="shared" si="25"/>
        <v>3.0568375138913302</v>
      </c>
    </row>
    <row r="21" spans="1:112">
      <c r="A21" s="15">
        <v>16</v>
      </c>
      <c r="B21" s="3" t="s">
        <v>19</v>
      </c>
      <c r="C21" s="15">
        <v>60</v>
      </c>
      <c r="D21" s="3" t="s">
        <v>31</v>
      </c>
      <c r="E21" s="3" t="s">
        <v>29</v>
      </c>
      <c r="F21" s="3" t="s">
        <v>30</v>
      </c>
      <c r="H21" s="5">
        <v>16</v>
      </c>
      <c r="I21" s="3" t="s">
        <v>19</v>
      </c>
      <c r="J21" s="3">
        <v>0.5</v>
      </c>
      <c r="K21" s="3">
        <v>2.5</v>
      </c>
      <c r="L21" s="3">
        <v>5</v>
      </c>
      <c r="M21" s="3" t="s">
        <v>61</v>
      </c>
      <c r="N21" s="3">
        <v>30</v>
      </c>
      <c r="O21" s="3">
        <v>150</v>
      </c>
      <c r="P21" s="3">
        <v>0</v>
      </c>
      <c r="Q21" s="3">
        <v>150</v>
      </c>
      <c r="R21" s="3">
        <v>0.5</v>
      </c>
      <c r="T21" s="5">
        <v>16</v>
      </c>
      <c r="U21" s="3" t="s">
        <v>19</v>
      </c>
      <c r="V21" s="3">
        <v>0.5</v>
      </c>
      <c r="W21" s="3" t="s">
        <v>61</v>
      </c>
      <c r="X21" s="3">
        <v>30</v>
      </c>
      <c r="Y21" s="3">
        <v>10000</v>
      </c>
      <c r="Z21" s="3">
        <f t="shared" si="0"/>
        <v>300000</v>
      </c>
      <c r="AA21" s="3">
        <v>150</v>
      </c>
      <c r="AB21" s="3">
        <v>1900</v>
      </c>
      <c r="AC21" s="3">
        <f t="shared" si="1"/>
        <v>285000</v>
      </c>
      <c r="AD21" s="3">
        <v>0</v>
      </c>
      <c r="AE21" s="3">
        <v>1700</v>
      </c>
      <c r="AF21" s="3">
        <f t="shared" si="2"/>
        <v>0</v>
      </c>
      <c r="AG21" s="3">
        <v>150</v>
      </c>
      <c r="AH21" s="3">
        <v>2400</v>
      </c>
      <c r="AI21" s="3">
        <f t="shared" si="3"/>
        <v>360000</v>
      </c>
      <c r="AJ21" s="3">
        <v>0.5</v>
      </c>
      <c r="AK21" s="3">
        <v>150000</v>
      </c>
      <c r="AM21" s="5">
        <v>16</v>
      </c>
      <c r="AN21" s="3" t="s">
        <v>19</v>
      </c>
      <c r="AO21" s="3">
        <v>0.5</v>
      </c>
      <c r="AP21" s="7">
        <v>45000</v>
      </c>
      <c r="AQ21" s="3">
        <v>2</v>
      </c>
      <c r="AR21" s="3">
        <v>4</v>
      </c>
      <c r="AS21" s="3">
        <f t="shared" si="4"/>
        <v>7500</v>
      </c>
      <c r="AT21" s="7">
        <v>35000</v>
      </c>
      <c r="AU21" s="3">
        <v>2</v>
      </c>
      <c r="AV21" s="3">
        <v>4</v>
      </c>
      <c r="AW21" s="3">
        <f t="shared" si="5"/>
        <v>5833.333333333333</v>
      </c>
      <c r="AX21" s="7">
        <v>275000</v>
      </c>
      <c r="AY21" s="3">
        <v>1</v>
      </c>
      <c r="AZ21" s="3">
        <v>5</v>
      </c>
      <c r="BA21" s="3">
        <f t="shared" si="6"/>
        <v>18333.333333333332</v>
      </c>
      <c r="BB21" s="3">
        <f t="shared" si="7"/>
        <v>31666.666666666664</v>
      </c>
      <c r="BD21" s="5">
        <v>16</v>
      </c>
      <c r="BE21" s="3" t="s">
        <v>19</v>
      </c>
      <c r="BF21" s="3">
        <v>0.5</v>
      </c>
      <c r="BG21" s="7">
        <v>500000</v>
      </c>
      <c r="BH21" s="3">
        <v>2.5</v>
      </c>
      <c r="BI21" s="7">
        <v>100000</v>
      </c>
      <c r="BJ21" s="3">
        <f t="shared" si="8"/>
        <v>250000</v>
      </c>
      <c r="BK21" s="3">
        <v>50</v>
      </c>
      <c r="BL21" s="3">
        <v>3800</v>
      </c>
      <c r="BM21" s="3">
        <f t="shared" si="9"/>
        <v>190000</v>
      </c>
      <c r="BO21" s="5">
        <v>16</v>
      </c>
      <c r="BP21" s="3" t="s">
        <v>19</v>
      </c>
      <c r="BQ21" s="3">
        <v>0.5</v>
      </c>
      <c r="BR21" s="3">
        <v>2.5</v>
      </c>
      <c r="BS21" s="3">
        <v>30</v>
      </c>
      <c r="BT21" s="3">
        <v>150</v>
      </c>
      <c r="BU21" s="3">
        <v>0</v>
      </c>
      <c r="BV21" s="3">
        <v>150</v>
      </c>
      <c r="BW21" s="3">
        <v>0.5</v>
      </c>
      <c r="BX21" s="3">
        <v>29.125</v>
      </c>
      <c r="BZ21" s="5">
        <v>16</v>
      </c>
      <c r="CA21" s="3" t="s">
        <v>19</v>
      </c>
      <c r="CB21" s="3">
        <v>0.5</v>
      </c>
      <c r="CC21" s="3">
        <f t="shared" si="10"/>
        <v>31666.666666666664</v>
      </c>
      <c r="CD21" s="3">
        <v>148500</v>
      </c>
      <c r="CE21" s="3">
        <f t="shared" si="11"/>
        <v>49500</v>
      </c>
      <c r="CF21" s="3">
        <f t="shared" si="12"/>
        <v>81166.666666666657</v>
      </c>
      <c r="CH21" s="5">
        <v>16</v>
      </c>
      <c r="CI21" s="3" t="s">
        <v>19</v>
      </c>
      <c r="CJ21" s="3">
        <v>0.5</v>
      </c>
      <c r="CK21" s="3">
        <f t="shared" si="13"/>
        <v>300000</v>
      </c>
      <c r="CL21" s="3">
        <f t="shared" si="14"/>
        <v>645000</v>
      </c>
      <c r="CM21" s="3">
        <f t="shared" si="15"/>
        <v>150000</v>
      </c>
      <c r="CN21" s="3">
        <v>900000</v>
      </c>
      <c r="CO21" s="7">
        <f t="shared" si="16"/>
        <v>940000</v>
      </c>
      <c r="CP21" s="3">
        <f t="shared" si="17"/>
        <v>2935000</v>
      </c>
      <c r="CR21" s="5">
        <v>16</v>
      </c>
      <c r="CS21" s="3" t="s">
        <v>19</v>
      </c>
      <c r="CT21" s="3">
        <v>0.5</v>
      </c>
      <c r="CU21" s="3">
        <f t="shared" si="18"/>
        <v>2935000</v>
      </c>
      <c r="CV21" s="3">
        <f t="shared" si="19"/>
        <v>81166.666666666657</v>
      </c>
      <c r="CW21" s="3">
        <f t="shared" si="20"/>
        <v>3016166.6666666665</v>
      </c>
      <c r="CY21" s="5">
        <v>16</v>
      </c>
      <c r="CZ21" s="3" t="s">
        <v>19</v>
      </c>
      <c r="DA21" s="3">
        <v>0.5</v>
      </c>
      <c r="DB21" s="3">
        <v>2.5</v>
      </c>
      <c r="DC21" s="3">
        <v>3800</v>
      </c>
      <c r="DD21" s="3">
        <f t="shared" si="21"/>
        <v>9500000</v>
      </c>
      <c r="DE21" s="3">
        <f t="shared" si="22"/>
        <v>3016166.6666666665</v>
      </c>
      <c r="DF21" s="3">
        <f t="shared" si="23"/>
        <v>6483833.333333334</v>
      </c>
      <c r="DG21" s="3">
        <f t="shared" si="24"/>
        <v>12967666.666666668</v>
      </c>
      <c r="DH21" s="3">
        <f t="shared" si="25"/>
        <v>3.1496933193346965</v>
      </c>
    </row>
    <row r="22" spans="1:112" ht="15.75" customHeight="1">
      <c r="A22" s="15">
        <v>17</v>
      </c>
      <c r="B22" s="3" t="s">
        <v>20</v>
      </c>
      <c r="C22" s="15">
        <v>70</v>
      </c>
      <c r="D22" s="3" t="s">
        <v>31</v>
      </c>
      <c r="E22" s="3" t="s">
        <v>39</v>
      </c>
      <c r="F22" s="3" t="s">
        <v>40</v>
      </c>
      <c r="G22" s="8"/>
      <c r="H22" s="5">
        <v>17</v>
      </c>
      <c r="I22" s="3" t="s">
        <v>20</v>
      </c>
      <c r="J22" s="3">
        <v>0.25</v>
      </c>
      <c r="K22" s="3">
        <v>1.2</v>
      </c>
      <c r="L22" s="3">
        <v>4.8</v>
      </c>
      <c r="M22" s="3" t="s">
        <v>65</v>
      </c>
      <c r="N22" s="3">
        <v>15</v>
      </c>
      <c r="O22" s="3">
        <v>100</v>
      </c>
      <c r="P22" s="3">
        <v>50</v>
      </c>
      <c r="Q22" s="3">
        <v>50</v>
      </c>
      <c r="R22" s="3">
        <v>0</v>
      </c>
      <c r="T22" s="5">
        <v>17</v>
      </c>
      <c r="U22" s="3" t="s">
        <v>20</v>
      </c>
      <c r="V22" s="3">
        <v>0.25</v>
      </c>
      <c r="W22" s="3" t="s">
        <v>65</v>
      </c>
      <c r="X22" s="3">
        <v>15</v>
      </c>
      <c r="Y22" s="3">
        <v>10000</v>
      </c>
      <c r="Z22" s="3">
        <f t="shared" si="0"/>
        <v>150000</v>
      </c>
      <c r="AA22" s="3">
        <v>100</v>
      </c>
      <c r="AB22" s="3">
        <v>1900</v>
      </c>
      <c r="AC22" s="3">
        <f t="shared" si="1"/>
        <v>190000</v>
      </c>
      <c r="AD22" s="3">
        <v>50</v>
      </c>
      <c r="AE22" s="3">
        <v>1700</v>
      </c>
      <c r="AF22" s="3">
        <f t="shared" si="2"/>
        <v>85000</v>
      </c>
      <c r="AG22" s="3">
        <v>50</v>
      </c>
      <c r="AH22" s="3">
        <v>2400</v>
      </c>
      <c r="AI22" s="3">
        <f t="shared" si="3"/>
        <v>120000</v>
      </c>
      <c r="AJ22" s="3">
        <v>0</v>
      </c>
      <c r="AK22" s="3">
        <v>0</v>
      </c>
      <c r="AM22" s="5">
        <v>17</v>
      </c>
      <c r="AN22" s="3" t="s">
        <v>20</v>
      </c>
      <c r="AO22" s="3">
        <v>0.25</v>
      </c>
      <c r="AP22" s="7">
        <v>50000</v>
      </c>
      <c r="AQ22" s="3">
        <v>1</v>
      </c>
      <c r="AR22" s="3">
        <v>4</v>
      </c>
      <c r="AS22" s="3">
        <f t="shared" si="4"/>
        <v>4166.666666666667</v>
      </c>
      <c r="AT22" s="7">
        <v>30000</v>
      </c>
      <c r="AU22" s="3">
        <v>1</v>
      </c>
      <c r="AV22" s="3">
        <v>4</v>
      </c>
      <c r="AW22" s="3">
        <f t="shared" si="5"/>
        <v>2500</v>
      </c>
      <c r="AX22" s="7">
        <v>270000</v>
      </c>
      <c r="AY22" s="3">
        <v>1</v>
      </c>
      <c r="AZ22" s="3">
        <v>4</v>
      </c>
      <c r="BA22" s="3">
        <f t="shared" si="6"/>
        <v>22500</v>
      </c>
      <c r="BB22" s="3">
        <f t="shared" si="7"/>
        <v>29166.666666666668</v>
      </c>
      <c r="BD22" s="5">
        <v>17</v>
      </c>
      <c r="BE22" s="3" t="s">
        <v>20</v>
      </c>
      <c r="BF22" s="3">
        <v>0.25</v>
      </c>
      <c r="BG22" s="7">
        <v>250000</v>
      </c>
      <c r="BH22" s="3">
        <v>1.2</v>
      </c>
      <c r="BI22" s="7">
        <v>100000</v>
      </c>
      <c r="BJ22" s="3">
        <f t="shared" si="8"/>
        <v>120000</v>
      </c>
      <c r="BK22" s="3">
        <v>25</v>
      </c>
      <c r="BL22" s="3">
        <v>3800</v>
      </c>
      <c r="BM22" s="3">
        <f t="shared" si="9"/>
        <v>95000</v>
      </c>
      <c r="BO22" s="5">
        <v>17</v>
      </c>
      <c r="BP22" s="3" t="s">
        <v>20</v>
      </c>
      <c r="BQ22" s="3">
        <v>0.25</v>
      </c>
      <c r="BR22" s="3">
        <v>1.2</v>
      </c>
      <c r="BS22" s="3">
        <v>15</v>
      </c>
      <c r="BT22" s="3">
        <v>100</v>
      </c>
      <c r="BU22" s="3">
        <v>50</v>
      </c>
      <c r="BV22" s="3">
        <v>50</v>
      </c>
      <c r="BW22" s="3">
        <v>0</v>
      </c>
      <c r="BX22" s="3">
        <v>16.375</v>
      </c>
      <c r="BZ22" s="5">
        <v>17</v>
      </c>
      <c r="CA22" s="3" t="s">
        <v>20</v>
      </c>
      <c r="CB22" s="3">
        <v>0.25</v>
      </c>
      <c r="CC22" s="3">
        <f t="shared" si="10"/>
        <v>29166.666666666668</v>
      </c>
      <c r="CD22" s="3">
        <v>74250</v>
      </c>
      <c r="CE22" s="3">
        <f t="shared" si="11"/>
        <v>24750</v>
      </c>
      <c r="CF22" s="3">
        <f t="shared" si="12"/>
        <v>53916.666666666672</v>
      </c>
      <c r="CH22" s="5">
        <v>17</v>
      </c>
      <c r="CI22" s="3" t="s">
        <v>20</v>
      </c>
      <c r="CJ22" s="3">
        <v>0.25</v>
      </c>
      <c r="CK22" s="3">
        <f t="shared" si="13"/>
        <v>150000</v>
      </c>
      <c r="CL22" s="3">
        <f t="shared" si="14"/>
        <v>395000</v>
      </c>
      <c r="CM22" s="3">
        <f t="shared" si="15"/>
        <v>0</v>
      </c>
      <c r="CN22" s="3">
        <v>505000</v>
      </c>
      <c r="CO22" s="7">
        <f t="shared" si="16"/>
        <v>465000</v>
      </c>
      <c r="CP22" s="3">
        <f t="shared" si="17"/>
        <v>1515000</v>
      </c>
      <c r="CR22" s="5">
        <v>17</v>
      </c>
      <c r="CS22" s="3" t="s">
        <v>20</v>
      </c>
      <c r="CT22" s="3">
        <v>0.25</v>
      </c>
      <c r="CU22" s="3">
        <f t="shared" si="18"/>
        <v>1515000</v>
      </c>
      <c r="CV22" s="3">
        <f t="shared" si="19"/>
        <v>53916.666666666672</v>
      </c>
      <c r="CW22" s="3">
        <f t="shared" si="20"/>
        <v>1568916.6666666667</v>
      </c>
      <c r="CY22" s="5">
        <v>17</v>
      </c>
      <c r="CZ22" s="3" t="s">
        <v>20</v>
      </c>
      <c r="DA22" s="3">
        <v>0.25</v>
      </c>
      <c r="DB22" s="3">
        <v>1.2</v>
      </c>
      <c r="DC22" s="3">
        <v>3800</v>
      </c>
      <c r="DD22" s="3">
        <f t="shared" si="21"/>
        <v>4560000</v>
      </c>
      <c r="DE22" s="3">
        <f t="shared" si="22"/>
        <v>1568916.6666666667</v>
      </c>
      <c r="DF22" s="3">
        <f t="shared" si="23"/>
        <v>2991083.333333333</v>
      </c>
      <c r="DG22" s="3">
        <f t="shared" si="24"/>
        <v>11964333.333333332</v>
      </c>
      <c r="DH22" s="3">
        <f t="shared" si="25"/>
        <v>2.9064641206777497</v>
      </c>
    </row>
    <row r="23" spans="1:112" ht="15" customHeight="1">
      <c r="A23" s="15">
        <v>18</v>
      </c>
      <c r="B23" s="3" t="s">
        <v>21</v>
      </c>
      <c r="C23" s="15">
        <v>53</v>
      </c>
      <c r="D23" s="3" t="s">
        <v>28</v>
      </c>
      <c r="E23" s="3" t="s">
        <v>35</v>
      </c>
      <c r="F23" s="3" t="s">
        <v>36</v>
      </c>
      <c r="G23" s="9"/>
      <c r="H23" s="5">
        <v>18</v>
      </c>
      <c r="I23" s="3" t="s">
        <v>21</v>
      </c>
      <c r="J23" s="3">
        <v>0.4</v>
      </c>
      <c r="K23" s="3">
        <v>2</v>
      </c>
      <c r="L23" s="3">
        <v>5</v>
      </c>
      <c r="M23" s="3" t="s">
        <v>61</v>
      </c>
      <c r="N23" s="3">
        <v>25</v>
      </c>
      <c r="O23" s="3">
        <v>100</v>
      </c>
      <c r="P23" s="3">
        <v>50</v>
      </c>
      <c r="Q23" s="3">
        <v>50</v>
      </c>
      <c r="R23" s="3">
        <v>0.25</v>
      </c>
      <c r="T23" s="5">
        <v>18</v>
      </c>
      <c r="U23" s="3" t="s">
        <v>21</v>
      </c>
      <c r="V23" s="3">
        <v>0.4</v>
      </c>
      <c r="W23" s="3" t="s">
        <v>61</v>
      </c>
      <c r="X23" s="3">
        <v>25</v>
      </c>
      <c r="Y23" s="3">
        <v>10000</v>
      </c>
      <c r="Z23" s="3">
        <f t="shared" si="0"/>
        <v>250000</v>
      </c>
      <c r="AA23" s="3">
        <v>100</v>
      </c>
      <c r="AB23" s="3">
        <v>1900</v>
      </c>
      <c r="AC23" s="3">
        <f t="shared" si="1"/>
        <v>190000</v>
      </c>
      <c r="AD23" s="3">
        <v>50</v>
      </c>
      <c r="AE23" s="3">
        <v>1700</v>
      </c>
      <c r="AF23" s="3">
        <f t="shared" si="2"/>
        <v>85000</v>
      </c>
      <c r="AG23" s="3">
        <v>50</v>
      </c>
      <c r="AH23" s="3">
        <v>2400</v>
      </c>
      <c r="AI23" s="3">
        <f t="shared" si="3"/>
        <v>120000</v>
      </c>
      <c r="AJ23" s="3">
        <v>0.25</v>
      </c>
      <c r="AK23" s="3">
        <v>50000</v>
      </c>
      <c r="AM23" s="5">
        <v>18</v>
      </c>
      <c r="AN23" s="3" t="s">
        <v>21</v>
      </c>
      <c r="AO23" s="3">
        <v>0.4</v>
      </c>
      <c r="AP23" s="7">
        <v>50000</v>
      </c>
      <c r="AQ23" s="3">
        <v>1</v>
      </c>
      <c r="AR23" s="3">
        <v>4</v>
      </c>
      <c r="AS23" s="3">
        <f t="shared" si="4"/>
        <v>4166.666666666667</v>
      </c>
      <c r="AT23" s="7">
        <v>28000</v>
      </c>
      <c r="AU23" s="3">
        <v>1</v>
      </c>
      <c r="AV23" s="3">
        <v>4</v>
      </c>
      <c r="AW23" s="3">
        <f t="shared" si="5"/>
        <v>2333.3333333333335</v>
      </c>
      <c r="AX23" s="7">
        <v>270000</v>
      </c>
      <c r="AY23" s="3">
        <v>1</v>
      </c>
      <c r="AZ23" s="3">
        <v>4</v>
      </c>
      <c r="BA23" s="3">
        <f t="shared" si="6"/>
        <v>22500</v>
      </c>
      <c r="BB23" s="3">
        <f t="shared" si="7"/>
        <v>29000</v>
      </c>
      <c r="BD23" s="5">
        <v>18</v>
      </c>
      <c r="BE23" s="3" t="s">
        <v>21</v>
      </c>
      <c r="BF23" s="3">
        <v>0.4</v>
      </c>
      <c r="BG23" s="7">
        <v>400000</v>
      </c>
      <c r="BH23" s="3">
        <v>2</v>
      </c>
      <c r="BI23" s="7">
        <v>100000</v>
      </c>
      <c r="BJ23" s="3">
        <f t="shared" si="8"/>
        <v>200000</v>
      </c>
      <c r="BK23" s="3">
        <v>40</v>
      </c>
      <c r="BL23" s="3">
        <v>3800</v>
      </c>
      <c r="BM23" s="3">
        <f t="shared" si="9"/>
        <v>152000</v>
      </c>
      <c r="BO23" s="5">
        <v>18</v>
      </c>
      <c r="BP23" s="3" t="s">
        <v>21</v>
      </c>
      <c r="BQ23" s="3">
        <v>0.4</v>
      </c>
      <c r="BR23" s="3">
        <v>2</v>
      </c>
      <c r="BS23" s="3">
        <v>25</v>
      </c>
      <c r="BT23" s="3">
        <v>100</v>
      </c>
      <c r="BU23" s="3">
        <v>50</v>
      </c>
      <c r="BV23" s="3">
        <v>50</v>
      </c>
      <c r="BW23" s="3">
        <v>0.25</v>
      </c>
      <c r="BX23" s="3">
        <v>25.25</v>
      </c>
      <c r="BZ23" s="5">
        <v>18</v>
      </c>
      <c r="CA23" s="3" t="s">
        <v>21</v>
      </c>
      <c r="CB23" s="3">
        <v>0.4</v>
      </c>
      <c r="CC23" s="3">
        <f t="shared" si="10"/>
        <v>29000</v>
      </c>
      <c r="CD23" s="3">
        <v>118800</v>
      </c>
      <c r="CE23" s="3">
        <f t="shared" si="11"/>
        <v>39600</v>
      </c>
      <c r="CF23" s="3">
        <f t="shared" si="12"/>
        <v>68600</v>
      </c>
      <c r="CH23" s="5">
        <v>18</v>
      </c>
      <c r="CI23" s="3" t="s">
        <v>21</v>
      </c>
      <c r="CJ23" s="3">
        <v>0.4</v>
      </c>
      <c r="CK23" s="3">
        <f t="shared" si="13"/>
        <v>250000</v>
      </c>
      <c r="CL23" s="3">
        <f t="shared" si="14"/>
        <v>395000</v>
      </c>
      <c r="CM23" s="3">
        <f t="shared" si="15"/>
        <v>50000</v>
      </c>
      <c r="CN23" s="3">
        <v>620000</v>
      </c>
      <c r="CO23" s="7">
        <f t="shared" si="16"/>
        <v>752000</v>
      </c>
      <c r="CP23" s="3">
        <f t="shared" si="17"/>
        <v>2067000</v>
      </c>
      <c r="CR23" s="5">
        <v>18</v>
      </c>
      <c r="CS23" s="3" t="s">
        <v>21</v>
      </c>
      <c r="CT23" s="3">
        <v>0.4</v>
      </c>
      <c r="CU23" s="3">
        <f t="shared" si="18"/>
        <v>2067000</v>
      </c>
      <c r="CV23" s="3">
        <f t="shared" si="19"/>
        <v>68600</v>
      </c>
      <c r="CW23" s="3">
        <f t="shared" si="20"/>
        <v>2135600</v>
      </c>
      <c r="CY23" s="5">
        <v>18</v>
      </c>
      <c r="CZ23" s="3" t="s">
        <v>21</v>
      </c>
      <c r="DA23" s="3">
        <v>0.4</v>
      </c>
      <c r="DB23" s="3">
        <v>2</v>
      </c>
      <c r="DC23" s="3">
        <v>3800</v>
      </c>
      <c r="DD23" s="3">
        <f t="shared" si="21"/>
        <v>7600000</v>
      </c>
      <c r="DE23" s="3">
        <f t="shared" si="22"/>
        <v>2135600</v>
      </c>
      <c r="DF23" s="3">
        <f t="shared" si="23"/>
        <v>5464400</v>
      </c>
      <c r="DG23" s="3">
        <f t="shared" si="24"/>
        <v>13661000</v>
      </c>
      <c r="DH23" s="3">
        <f t="shared" si="25"/>
        <v>3.5587188612099645</v>
      </c>
    </row>
    <row r="24" spans="1:112">
      <c r="A24" s="15">
        <v>19</v>
      </c>
      <c r="B24" s="3" t="s">
        <v>22</v>
      </c>
      <c r="C24" s="15">
        <v>44</v>
      </c>
      <c r="D24" s="3" t="s">
        <v>31</v>
      </c>
      <c r="E24" s="3" t="s">
        <v>35</v>
      </c>
      <c r="F24" s="3" t="s">
        <v>36</v>
      </c>
      <c r="G24" s="10"/>
      <c r="H24" s="5">
        <v>19</v>
      </c>
      <c r="I24" s="3" t="s">
        <v>22</v>
      </c>
      <c r="J24" s="3">
        <v>0.25</v>
      </c>
      <c r="K24" s="3">
        <v>1.4</v>
      </c>
      <c r="L24" s="3">
        <v>5.6</v>
      </c>
      <c r="M24" s="3" t="s">
        <v>64</v>
      </c>
      <c r="N24" s="3">
        <v>15</v>
      </c>
      <c r="O24" s="3">
        <v>50</v>
      </c>
      <c r="P24" s="3">
        <v>50</v>
      </c>
      <c r="Q24" s="3">
        <v>50</v>
      </c>
      <c r="R24" s="3">
        <v>0.2</v>
      </c>
      <c r="T24" s="5">
        <v>19</v>
      </c>
      <c r="U24" s="3" t="s">
        <v>22</v>
      </c>
      <c r="V24" s="3">
        <v>0.25</v>
      </c>
      <c r="W24" s="3" t="s">
        <v>64</v>
      </c>
      <c r="X24" s="3">
        <v>15</v>
      </c>
      <c r="Y24" s="3">
        <v>10000</v>
      </c>
      <c r="Z24" s="3">
        <f t="shared" si="0"/>
        <v>150000</v>
      </c>
      <c r="AA24" s="3">
        <v>50</v>
      </c>
      <c r="AB24" s="3">
        <v>1900</v>
      </c>
      <c r="AC24" s="3">
        <f t="shared" si="1"/>
        <v>95000</v>
      </c>
      <c r="AD24" s="3">
        <v>50</v>
      </c>
      <c r="AE24" s="3">
        <v>1700</v>
      </c>
      <c r="AF24" s="3">
        <f t="shared" si="2"/>
        <v>85000</v>
      </c>
      <c r="AG24" s="3">
        <v>50</v>
      </c>
      <c r="AH24" s="3">
        <v>2400</v>
      </c>
      <c r="AI24" s="3">
        <f t="shared" si="3"/>
        <v>120000</v>
      </c>
      <c r="AJ24" s="3">
        <v>0.2</v>
      </c>
      <c r="AK24" s="3">
        <v>25000</v>
      </c>
      <c r="AM24" s="5">
        <v>19</v>
      </c>
      <c r="AN24" s="3" t="s">
        <v>22</v>
      </c>
      <c r="AO24" s="3">
        <v>0.25</v>
      </c>
      <c r="AP24" s="7">
        <v>45000</v>
      </c>
      <c r="AQ24" s="3">
        <v>1</v>
      </c>
      <c r="AR24" s="3">
        <v>4</v>
      </c>
      <c r="AS24" s="3">
        <f t="shared" si="4"/>
        <v>3750</v>
      </c>
      <c r="AT24" s="7">
        <v>28000</v>
      </c>
      <c r="AU24" s="3">
        <v>1</v>
      </c>
      <c r="AV24" s="3">
        <v>4</v>
      </c>
      <c r="AW24" s="3">
        <f t="shared" si="5"/>
        <v>2333.3333333333335</v>
      </c>
      <c r="AX24" s="7">
        <v>270000</v>
      </c>
      <c r="AY24" s="3">
        <v>1</v>
      </c>
      <c r="AZ24" s="3">
        <v>4</v>
      </c>
      <c r="BA24" s="3">
        <f t="shared" si="6"/>
        <v>22500</v>
      </c>
      <c r="BB24" s="3">
        <f t="shared" si="7"/>
        <v>28583.333333333336</v>
      </c>
      <c r="BD24" s="5">
        <v>19</v>
      </c>
      <c r="BE24" s="3" t="s">
        <v>22</v>
      </c>
      <c r="BF24" s="3">
        <v>0.25</v>
      </c>
      <c r="BG24" s="7">
        <v>250000</v>
      </c>
      <c r="BH24" s="3">
        <v>1.4</v>
      </c>
      <c r="BI24" s="7">
        <v>100000</v>
      </c>
      <c r="BJ24" s="3">
        <f t="shared" si="8"/>
        <v>140000</v>
      </c>
      <c r="BK24" s="3">
        <v>25</v>
      </c>
      <c r="BL24" s="3">
        <v>3800</v>
      </c>
      <c r="BM24" s="3">
        <f t="shared" si="9"/>
        <v>95000</v>
      </c>
      <c r="BO24" s="5">
        <v>19</v>
      </c>
      <c r="BP24" s="3" t="s">
        <v>22</v>
      </c>
      <c r="BQ24" s="3">
        <v>0.25</v>
      </c>
      <c r="BR24" s="3">
        <v>1.4</v>
      </c>
      <c r="BS24" s="3">
        <v>15</v>
      </c>
      <c r="BT24" s="3">
        <v>50</v>
      </c>
      <c r="BU24" s="3">
        <v>50</v>
      </c>
      <c r="BV24" s="3">
        <v>50</v>
      </c>
      <c r="BW24" s="3">
        <v>0.2</v>
      </c>
      <c r="BX24" s="3">
        <v>14.75</v>
      </c>
      <c r="BZ24" s="5">
        <v>19</v>
      </c>
      <c r="CA24" s="3" t="s">
        <v>22</v>
      </c>
      <c r="CB24" s="3">
        <v>0.25</v>
      </c>
      <c r="CC24" s="3">
        <f t="shared" si="10"/>
        <v>28583.333333333336</v>
      </c>
      <c r="CD24" s="3">
        <v>74250</v>
      </c>
      <c r="CE24" s="3">
        <f t="shared" si="11"/>
        <v>24750</v>
      </c>
      <c r="CF24" s="3">
        <f t="shared" si="12"/>
        <v>53333.333333333336</v>
      </c>
      <c r="CH24" s="5">
        <v>19</v>
      </c>
      <c r="CI24" s="3" t="s">
        <v>22</v>
      </c>
      <c r="CJ24" s="3">
        <v>0.25</v>
      </c>
      <c r="CK24" s="3">
        <f t="shared" si="13"/>
        <v>150000</v>
      </c>
      <c r="CL24" s="3">
        <f t="shared" si="14"/>
        <v>300000</v>
      </c>
      <c r="CM24" s="3">
        <f t="shared" si="15"/>
        <v>25000</v>
      </c>
      <c r="CN24" s="3">
        <v>380000</v>
      </c>
      <c r="CO24" s="7">
        <f t="shared" si="16"/>
        <v>485000</v>
      </c>
      <c r="CP24" s="3">
        <f t="shared" si="17"/>
        <v>1340000</v>
      </c>
      <c r="CR24" s="5">
        <v>19</v>
      </c>
      <c r="CS24" s="3" t="s">
        <v>22</v>
      </c>
      <c r="CT24" s="3">
        <v>0.25</v>
      </c>
      <c r="CU24" s="3">
        <f t="shared" si="18"/>
        <v>1340000</v>
      </c>
      <c r="CV24" s="3">
        <f t="shared" si="19"/>
        <v>53333.333333333336</v>
      </c>
      <c r="CW24" s="3">
        <f t="shared" si="20"/>
        <v>1393333.3333333333</v>
      </c>
      <c r="CY24" s="5">
        <v>19</v>
      </c>
      <c r="CZ24" s="3" t="s">
        <v>22</v>
      </c>
      <c r="DA24" s="3">
        <v>0.25</v>
      </c>
      <c r="DB24" s="3">
        <v>1.4</v>
      </c>
      <c r="DC24" s="3">
        <v>3800</v>
      </c>
      <c r="DD24" s="3">
        <f t="shared" si="21"/>
        <v>5320000</v>
      </c>
      <c r="DE24" s="3">
        <f t="shared" si="22"/>
        <v>1393333.3333333333</v>
      </c>
      <c r="DF24" s="3">
        <f t="shared" si="23"/>
        <v>3926666.666666667</v>
      </c>
      <c r="DG24" s="3">
        <f t="shared" si="24"/>
        <v>15706666.666666668</v>
      </c>
      <c r="DH24" s="3">
        <f t="shared" si="25"/>
        <v>3.8181818181818183</v>
      </c>
    </row>
    <row r="25" spans="1:112">
      <c r="A25" s="15">
        <v>20</v>
      </c>
      <c r="B25" s="3" t="s">
        <v>23</v>
      </c>
      <c r="C25" s="15">
        <v>57</v>
      </c>
      <c r="D25" s="3" t="s">
        <v>33</v>
      </c>
      <c r="E25" s="3" t="s">
        <v>29</v>
      </c>
      <c r="F25" s="3" t="s">
        <v>32</v>
      </c>
      <c r="G25" s="10"/>
      <c r="H25" s="5">
        <v>20</v>
      </c>
      <c r="I25" s="3" t="s">
        <v>23</v>
      </c>
      <c r="J25" s="3">
        <v>0.5</v>
      </c>
      <c r="K25" s="3">
        <v>2.2999999999999998</v>
      </c>
      <c r="L25" s="3">
        <v>4.5999999999999996</v>
      </c>
      <c r="M25" s="3" t="s">
        <v>64</v>
      </c>
      <c r="N25" s="3">
        <v>20</v>
      </c>
      <c r="O25" s="3">
        <v>100</v>
      </c>
      <c r="P25" s="3">
        <v>100</v>
      </c>
      <c r="Q25" s="3">
        <v>100</v>
      </c>
      <c r="R25" s="3">
        <v>0</v>
      </c>
      <c r="T25" s="5">
        <v>20</v>
      </c>
      <c r="U25" s="3" t="s">
        <v>23</v>
      </c>
      <c r="V25" s="3">
        <v>0.5</v>
      </c>
      <c r="W25" s="3" t="s">
        <v>64</v>
      </c>
      <c r="X25" s="3">
        <v>20</v>
      </c>
      <c r="Y25" s="3">
        <v>10000</v>
      </c>
      <c r="Z25" s="3">
        <f t="shared" si="0"/>
        <v>200000</v>
      </c>
      <c r="AA25" s="3">
        <v>100</v>
      </c>
      <c r="AB25" s="3">
        <v>1900</v>
      </c>
      <c r="AC25" s="3">
        <f t="shared" si="1"/>
        <v>190000</v>
      </c>
      <c r="AD25" s="3">
        <v>100</v>
      </c>
      <c r="AE25" s="3">
        <v>1700</v>
      </c>
      <c r="AF25" s="3">
        <f t="shared" si="2"/>
        <v>170000</v>
      </c>
      <c r="AG25" s="3">
        <v>100</v>
      </c>
      <c r="AH25" s="3">
        <v>2400</v>
      </c>
      <c r="AI25" s="3">
        <f t="shared" si="3"/>
        <v>240000</v>
      </c>
      <c r="AJ25" s="3">
        <v>0</v>
      </c>
      <c r="AK25" s="3">
        <v>0</v>
      </c>
      <c r="AM25" s="5">
        <v>20</v>
      </c>
      <c r="AN25" s="3" t="s">
        <v>23</v>
      </c>
      <c r="AO25" s="3">
        <v>0.5</v>
      </c>
      <c r="AP25" s="7">
        <v>50000</v>
      </c>
      <c r="AQ25" s="3">
        <v>1</v>
      </c>
      <c r="AR25" s="3">
        <v>3</v>
      </c>
      <c r="AS25" s="3">
        <f t="shared" si="4"/>
        <v>5555.5555555555557</v>
      </c>
      <c r="AT25" s="7">
        <v>27000</v>
      </c>
      <c r="AU25" s="3">
        <v>2</v>
      </c>
      <c r="AV25" s="3">
        <v>3</v>
      </c>
      <c r="AW25" s="3">
        <f t="shared" si="5"/>
        <v>6000</v>
      </c>
      <c r="AX25" s="7">
        <v>270000</v>
      </c>
      <c r="AY25" s="3">
        <v>1</v>
      </c>
      <c r="AZ25" s="3">
        <v>4</v>
      </c>
      <c r="BA25" s="3">
        <f t="shared" si="6"/>
        <v>22500</v>
      </c>
      <c r="BB25" s="3">
        <f t="shared" si="7"/>
        <v>34055.555555555555</v>
      </c>
      <c r="BD25" s="5">
        <v>20</v>
      </c>
      <c r="BE25" s="3" t="s">
        <v>23</v>
      </c>
      <c r="BF25" s="3">
        <v>0.5</v>
      </c>
      <c r="BG25" s="7">
        <v>500000</v>
      </c>
      <c r="BH25" s="3">
        <v>2.2999999999999998</v>
      </c>
      <c r="BI25" s="7">
        <v>100000</v>
      </c>
      <c r="BJ25" s="3">
        <f t="shared" si="8"/>
        <v>229999.99999999997</v>
      </c>
      <c r="BK25" s="3">
        <v>50</v>
      </c>
      <c r="BL25" s="3">
        <v>3800</v>
      </c>
      <c r="BM25" s="3">
        <f t="shared" si="9"/>
        <v>190000</v>
      </c>
      <c r="BO25" s="5">
        <v>20</v>
      </c>
      <c r="BP25" s="3" t="s">
        <v>23</v>
      </c>
      <c r="BQ25" s="3">
        <v>0.5</v>
      </c>
      <c r="BR25" s="3">
        <v>2.2999999999999998</v>
      </c>
      <c r="BS25" s="3">
        <v>20</v>
      </c>
      <c r="BT25" s="3">
        <v>100</v>
      </c>
      <c r="BU25" s="3">
        <v>100</v>
      </c>
      <c r="BV25" s="3">
        <v>100</v>
      </c>
      <c r="BW25" s="3">
        <v>0</v>
      </c>
      <c r="BX25" s="3">
        <v>24.25</v>
      </c>
      <c r="BZ25" s="5">
        <v>20</v>
      </c>
      <c r="CA25" s="3" t="s">
        <v>23</v>
      </c>
      <c r="CB25" s="3">
        <v>0.5</v>
      </c>
      <c r="CC25" s="3">
        <f t="shared" si="10"/>
        <v>34055.555555555555</v>
      </c>
      <c r="CD25" s="3">
        <v>148500</v>
      </c>
      <c r="CE25" s="3">
        <f t="shared" si="11"/>
        <v>49500</v>
      </c>
      <c r="CF25" s="3">
        <f t="shared" si="12"/>
        <v>83555.555555555562</v>
      </c>
      <c r="CH25" s="5">
        <v>20</v>
      </c>
      <c r="CI25" s="3" t="s">
        <v>23</v>
      </c>
      <c r="CJ25" s="3">
        <v>0.5</v>
      </c>
      <c r="CK25" s="3">
        <f t="shared" si="13"/>
        <v>200000</v>
      </c>
      <c r="CL25" s="3">
        <f t="shared" si="14"/>
        <v>600000</v>
      </c>
      <c r="CM25" s="3">
        <f t="shared" si="15"/>
        <v>0</v>
      </c>
      <c r="CN25" s="3">
        <v>750000</v>
      </c>
      <c r="CO25" s="7">
        <f t="shared" si="16"/>
        <v>920000</v>
      </c>
      <c r="CP25" s="3">
        <f t="shared" si="17"/>
        <v>2470000</v>
      </c>
      <c r="CR25" s="5">
        <v>20</v>
      </c>
      <c r="CS25" s="3" t="s">
        <v>23</v>
      </c>
      <c r="CT25" s="3">
        <v>0.5</v>
      </c>
      <c r="CU25" s="3">
        <f t="shared" si="18"/>
        <v>2470000</v>
      </c>
      <c r="CV25" s="3">
        <f t="shared" si="19"/>
        <v>83555.555555555562</v>
      </c>
      <c r="CW25" s="3">
        <f t="shared" si="20"/>
        <v>2553555.5555555555</v>
      </c>
      <c r="CY25" s="5">
        <v>20</v>
      </c>
      <c r="CZ25" s="3" t="s">
        <v>23</v>
      </c>
      <c r="DA25" s="3">
        <v>0.5</v>
      </c>
      <c r="DB25" s="3">
        <v>2.2999999999999998</v>
      </c>
      <c r="DC25" s="3">
        <v>3800</v>
      </c>
      <c r="DD25" s="3">
        <f t="shared" si="21"/>
        <v>8740000</v>
      </c>
      <c r="DE25" s="3">
        <f t="shared" si="22"/>
        <v>2553555.5555555555</v>
      </c>
      <c r="DF25" s="3">
        <f t="shared" si="23"/>
        <v>6186444.444444444</v>
      </c>
      <c r="DG25" s="3">
        <f t="shared" si="24"/>
        <v>12372888.888888888</v>
      </c>
      <c r="DH25" s="3">
        <f t="shared" si="25"/>
        <v>3.4226786180489079</v>
      </c>
    </row>
    <row r="26" spans="1:112">
      <c r="A26" s="15">
        <v>21</v>
      </c>
      <c r="B26" s="3" t="s">
        <v>41</v>
      </c>
      <c r="C26" s="3">
        <v>60</v>
      </c>
      <c r="D26" s="3" t="s">
        <v>31</v>
      </c>
      <c r="E26" s="3" t="s">
        <v>29</v>
      </c>
      <c r="F26" s="3" t="s">
        <v>30</v>
      </c>
      <c r="G26" s="10"/>
      <c r="H26" s="5">
        <v>21</v>
      </c>
      <c r="I26" s="3" t="s">
        <v>41</v>
      </c>
      <c r="J26" s="3">
        <v>0.2</v>
      </c>
      <c r="K26" s="3">
        <v>1.3</v>
      </c>
      <c r="L26" s="3">
        <v>6.5</v>
      </c>
      <c r="M26" s="3" t="s">
        <v>64</v>
      </c>
      <c r="N26" s="3">
        <v>10</v>
      </c>
      <c r="O26" s="3">
        <v>50</v>
      </c>
      <c r="P26" s="3">
        <v>25</v>
      </c>
      <c r="Q26" s="3">
        <v>50</v>
      </c>
      <c r="R26" s="3">
        <v>0.5</v>
      </c>
      <c r="T26" s="5">
        <v>21</v>
      </c>
      <c r="U26" s="3" t="s">
        <v>41</v>
      </c>
      <c r="V26" s="3">
        <v>0.2</v>
      </c>
      <c r="W26" s="3" t="s">
        <v>64</v>
      </c>
      <c r="X26" s="3">
        <v>10</v>
      </c>
      <c r="Y26" s="3">
        <v>10000</v>
      </c>
      <c r="Z26" s="3">
        <f t="shared" si="0"/>
        <v>100000</v>
      </c>
      <c r="AA26" s="3">
        <v>50</v>
      </c>
      <c r="AB26" s="3">
        <v>1900</v>
      </c>
      <c r="AC26" s="3">
        <f t="shared" si="1"/>
        <v>95000</v>
      </c>
      <c r="AD26" s="3">
        <v>25</v>
      </c>
      <c r="AE26" s="3">
        <v>1700</v>
      </c>
      <c r="AF26" s="3">
        <f t="shared" si="2"/>
        <v>42500</v>
      </c>
      <c r="AG26" s="3">
        <v>50</v>
      </c>
      <c r="AH26" s="3">
        <v>2400</v>
      </c>
      <c r="AI26" s="3">
        <f t="shared" si="3"/>
        <v>120000</v>
      </c>
      <c r="AJ26" s="3">
        <v>0.5</v>
      </c>
      <c r="AK26" s="3">
        <v>75000</v>
      </c>
      <c r="AM26" s="5">
        <v>21</v>
      </c>
      <c r="AN26" s="3" t="s">
        <v>41</v>
      </c>
      <c r="AO26" s="3">
        <v>0.2</v>
      </c>
      <c r="AP26" s="3">
        <v>50000</v>
      </c>
      <c r="AQ26" s="3">
        <v>1</v>
      </c>
      <c r="AR26" s="3">
        <v>5</v>
      </c>
      <c r="AS26" s="3">
        <f t="shared" si="4"/>
        <v>3333.3333333333335</v>
      </c>
      <c r="AT26" s="3">
        <v>28000</v>
      </c>
      <c r="AU26" s="3">
        <v>2</v>
      </c>
      <c r="AV26" s="3">
        <v>4</v>
      </c>
      <c r="AW26" s="3">
        <f t="shared" si="5"/>
        <v>4666.666666666667</v>
      </c>
      <c r="AX26" s="3">
        <v>280000</v>
      </c>
      <c r="AY26" s="3">
        <v>1</v>
      </c>
      <c r="AZ26" s="3">
        <v>5</v>
      </c>
      <c r="BA26" s="3">
        <f t="shared" si="6"/>
        <v>18666.666666666668</v>
      </c>
      <c r="BB26" s="3">
        <f t="shared" si="7"/>
        <v>26666.666666666668</v>
      </c>
      <c r="BD26" s="5">
        <v>21</v>
      </c>
      <c r="BE26" s="3" t="s">
        <v>41</v>
      </c>
      <c r="BF26" s="3">
        <v>0.2</v>
      </c>
      <c r="BG26" s="3">
        <v>200000</v>
      </c>
      <c r="BH26" s="3">
        <v>1.3</v>
      </c>
      <c r="BI26" s="7">
        <v>100000</v>
      </c>
      <c r="BJ26" s="3">
        <f t="shared" si="8"/>
        <v>130000</v>
      </c>
      <c r="BK26" s="3">
        <v>35</v>
      </c>
      <c r="BL26" s="3">
        <v>3800</v>
      </c>
      <c r="BM26" s="3">
        <f t="shared" si="9"/>
        <v>133000</v>
      </c>
      <c r="BO26" s="5">
        <v>21</v>
      </c>
      <c r="BP26" s="3" t="s">
        <v>41</v>
      </c>
      <c r="BQ26" s="3">
        <v>0.2</v>
      </c>
      <c r="BR26" s="3">
        <v>1.3</v>
      </c>
      <c r="BS26" s="3">
        <v>10</v>
      </c>
      <c r="BT26" s="3">
        <v>50</v>
      </c>
      <c r="BU26" s="3">
        <v>25</v>
      </c>
      <c r="BV26" s="3">
        <v>50</v>
      </c>
      <c r="BW26" s="3">
        <v>0.5</v>
      </c>
      <c r="BX26" s="3">
        <v>16.875</v>
      </c>
      <c r="BZ26" s="5">
        <v>21</v>
      </c>
      <c r="CA26" s="3" t="s">
        <v>41</v>
      </c>
      <c r="CB26" s="3">
        <v>0.2</v>
      </c>
      <c r="CC26" s="3">
        <f t="shared" si="10"/>
        <v>26666.666666666668</v>
      </c>
      <c r="CD26" s="3">
        <f>(CD23*CB26)/CB23</f>
        <v>59400</v>
      </c>
      <c r="CE26" s="3">
        <f t="shared" si="11"/>
        <v>19800</v>
      </c>
      <c r="CF26" s="3">
        <f t="shared" si="12"/>
        <v>46466.666666666672</v>
      </c>
      <c r="CH26" s="5">
        <v>21</v>
      </c>
      <c r="CI26" s="3" t="s">
        <v>41</v>
      </c>
      <c r="CJ26" s="3">
        <v>0.2</v>
      </c>
      <c r="CK26" s="3">
        <f t="shared" si="13"/>
        <v>100000</v>
      </c>
      <c r="CL26" s="3">
        <f t="shared" si="14"/>
        <v>257500</v>
      </c>
      <c r="CM26" s="3">
        <f t="shared" si="15"/>
        <v>75000</v>
      </c>
      <c r="CN26" s="3">
        <v>475000</v>
      </c>
      <c r="CO26" s="7">
        <f t="shared" si="16"/>
        <v>463000</v>
      </c>
      <c r="CP26" s="3">
        <f t="shared" si="17"/>
        <v>1370500</v>
      </c>
      <c r="CR26" s="5">
        <v>21</v>
      </c>
      <c r="CS26" s="3" t="s">
        <v>41</v>
      </c>
      <c r="CT26" s="3">
        <v>0.2</v>
      </c>
      <c r="CU26" s="3">
        <f t="shared" si="18"/>
        <v>1370500</v>
      </c>
      <c r="CV26" s="3">
        <f t="shared" si="19"/>
        <v>46466.666666666672</v>
      </c>
      <c r="CW26" s="3">
        <f t="shared" si="20"/>
        <v>1416966.6666666667</v>
      </c>
      <c r="CY26" s="5">
        <v>21</v>
      </c>
      <c r="CZ26" s="3" t="s">
        <v>41</v>
      </c>
      <c r="DA26" s="3">
        <v>0.2</v>
      </c>
      <c r="DB26" s="3">
        <v>1.3</v>
      </c>
      <c r="DC26" s="3">
        <v>3800</v>
      </c>
      <c r="DD26" s="3">
        <f t="shared" si="21"/>
        <v>4940000</v>
      </c>
      <c r="DE26" s="3">
        <f t="shared" si="22"/>
        <v>1416966.6666666667</v>
      </c>
      <c r="DF26" s="3">
        <f t="shared" si="23"/>
        <v>3523033.333333333</v>
      </c>
      <c r="DG26" s="3">
        <f t="shared" si="24"/>
        <v>17615166.666666664</v>
      </c>
      <c r="DH26" s="3">
        <f t="shared" si="25"/>
        <v>3.4863205438848244</v>
      </c>
    </row>
    <row r="27" spans="1:112">
      <c r="A27" s="15">
        <v>22</v>
      </c>
      <c r="B27" s="3" t="s">
        <v>42</v>
      </c>
      <c r="C27" s="3">
        <v>62</v>
      </c>
      <c r="D27" s="3" t="s">
        <v>31</v>
      </c>
      <c r="E27" s="3" t="s">
        <v>29</v>
      </c>
      <c r="F27" s="3" t="s">
        <v>32</v>
      </c>
      <c r="H27" s="5">
        <v>22</v>
      </c>
      <c r="I27" s="3" t="s">
        <v>42</v>
      </c>
      <c r="J27" s="3">
        <v>0.25</v>
      </c>
      <c r="K27" s="3">
        <v>1.4</v>
      </c>
      <c r="L27" s="3">
        <v>5.6</v>
      </c>
      <c r="M27" s="3" t="s">
        <v>66</v>
      </c>
      <c r="N27" s="3">
        <v>10</v>
      </c>
      <c r="O27" s="3">
        <v>100</v>
      </c>
      <c r="P27" s="3">
        <v>50</v>
      </c>
      <c r="Q27" s="3">
        <v>100</v>
      </c>
      <c r="R27" s="3">
        <v>0.15</v>
      </c>
      <c r="T27" s="5">
        <v>22</v>
      </c>
      <c r="U27" s="3" t="s">
        <v>42</v>
      </c>
      <c r="V27" s="3">
        <v>0.25</v>
      </c>
      <c r="W27" s="3" t="s">
        <v>66</v>
      </c>
      <c r="X27" s="3">
        <v>10</v>
      </c>
      <c r="Y27" s="3">
        <v>12500</v>
      </c>
      <c r="Z27" s="3">
        <f t="shared" si="0"/>
        <v>125000</v>
      </c>
      <c r="AA27" s="3">
        <v>100</v>
      </c>
      <c r="AB27" s="3">
        <v>1900</v>
      </c>
      <c r="AC27" s="3">
        <f t="shared" si="1"/>
        <v>190000</v>
      </c>
      <c r="AD27" s="3">
        <v>50</v>
      </c>
      <c r="AE27" s="3">
        <v>1700</v>
      </c>
      <c r="AF27" s="3">
        <f t="shared" si="2"/>
        <v>85000</v>
      </c>
      <c r="AG27" s="3">
        <v>100</v>
      </c>
      <c r="AH27" s="3">
        <v>2400</v>
      </c>
      <c r="AI27" s="3">
        <f t="shared" si="3"/>
        <v>240000</v>
      </c>
      <c r="AJ27" s="3">
        <v>0.15</v>
      </c>
      <c r="AK27" s="3">
        <v>188000</v>
      </c>
      <c r="AM27" s="5">
        <v>22</v>
      </c>
      <c r="AN27" s="3" t="s">
        <v>42</v>
      </c>
      <c r="AO27" s="3">
        <v>0.25</v>
      </c>
      <c r="AP27" s="3">
        <v>55000</v>
      </c>
      <c r="AQ27" s="3">
        <v>1</v>
      </c>
      <c r="AR27" s="3">
        <v>5</v>
      </c>
      <c r="AS27" s="3">
        <f t="shared" si="4"/>
        <v>3666.6666666666665</v>
      </c>
      <c r="AT27" s="3">
        <v>35000</v>
      </c>
      <c r="AU27" s="3">
        <v>2</v>
      </c>
      <c r="AV27" s="3">
        <v>4</v>
      </c>
      <c r="AW27" s="3">
        <f t="shared" si="5"/>
        <v>5833.333333333333</v>
      </c>
      <c r="AX27" s="3">
        <v>270000</v>
      </c>
      <c r="AY27" s="3">
        <v>1</v>
      </c>
      <c r="AZ27" s="3">
        <v>4</v>
      </c>
      <c r="BA27" s="3">
        <f t="shared" si="6"/>
        <v>22500</v>
      </c>
      <c r="BB27" s="3">
        <f t="shared" si="7"/>
        <v>32000</v>
      </c>
      <c r="BD27" s="5">
        <v>22</v>
      </c>
      <c r="BE27" s="3" t="s">
        <v>42</v>
      </c>
      <c r="BF27" s="3">
        <v>0.25</v>
      </c>
      <c r="BG27" s="3">
        <v>250000</v>
      </c>
      <c r="BH27" s="3">
        <v>1.4</v>
      </c>
      <c r="BI27" s="7">
        <v>100000</v>
      </c>
      <c r="BJ27" s="3">
        <f t="shared" si="8"/>
        <v>140000</v>
      </c>
      <c r="BK27" s="3">
        <v>25</v>
      </c>
      <c r="BL27" s="3">
        <v>3800</v>
      </c>
      <c r="BM27" s="3">
        <f t="shared" si="9"/>
        <v>95000</v>
      </c>
      <c r="BO27" s="5">
        <v>22</v>
      </c>
      <c r="BP27" s="3" t="s">
        <v>42</v>
      </c>
      <c r="BQ27" s="3">
        <v>0.25</v>
      </c>
      <c r="BR27" s="3">
        <v>1.4</v>
      </c>
      <c r="BS27" s="3">
        <v>10</v>
      </c>
      <c r="BT27" s="3">
        <v>100</v>
      </c>
      <c r="BU27" s="3">
        <v>50</v>
      </c>
      <c r="BV27" s="3">
        <v>100</v>
      </c>
      <c r="BW27" s="3">
        <v>0.15</v>
      </c>
      <c r="BX27" s="3">
        <v>13.375</v>
      </c>
      <c r="BZ27" s="5">
        <v>22</v>
      </c>
      <c r="CA27" s="3" t="s">
        <v>42</v>
      </c>
      <c r="CB27" s="3">
        <v>0.25</v>
      </c>
      <c r="CC27" s="3">
        <f t="shared" si="10"/>
        <v>32000</v>
      </c>
      <c r="CD27" s="3">
        <v>74250</v>
      </c>
      <c r="CE27" s="3">
        <f t="shared" si="11"/>
        <v>24750</v>
      </c>
      <c r="CF27" s="3">
        <f t="shared" si="12"/>
        <v>56750</v>
      </c>
      <c r="CH27" s="5">
        <v>22</v>
      </c>
      <c r="CI27" s="3" t="s">
        <v>42</v>
      </c>
      <c r="CJ27" s="3">
        <v>0.25</v>
      </c>
      <c r="CK27" s="3">
        <f t="shared" si="13"/>
        <v>125000</v>
      </c>
      <c r="CL27" s="3">
        <f t="shared" si="14"/>
        <v>515000</v>
      </c>
      <c r="CM27" s="3">
        <f t="shared" si="15"/>
        <v>188000</v>
      </c>
      <c r="CN27" s="3">
        <v>370000</v>
      </c>
      <c r="CO27" s="7">
        <f t="shared" si="16"/>
        <v>485000</v>
      </c>
      <c r="CP27" s="3">
        <f t="shared" si="17"/>
        <v>1683000</v>
      </c>
      <c r="CR27" s="5">
        <v>22</v>
      </c>
      <c r="CS27" s="3" t="s">
        <v>42</v>
      </c>
      <c r="CT27" s="3">
        <v>0.25</v>
      </c>
      <c r="CU27" s="3">
        <f t="shared" si="18"/>
        <v>1683000</v>
      </c>
      <c r="CV27" s="3">
        <f t="shared" si="19"/>
        <v>56750</v>
      </c>
      <c r="CW27" s="3">
        <f t="shared" si="20"/>
        <v>1739750</v>
      </c>
      <c r="CY27" s="5">
        <v>22</v>
      </c>
      <c r="CZ27" s="3" t="s">
        <v>42</v>
      </c>
      <c r="DA27" s="3">
        <v>0.25</v>
      </c>
      <c r="DB27" s="3">
        <v>1.4</v>
      </c>
      <c r="DC27" s="3">
        <v>3800</v>
      </c>
      <c r="DD27" s="3">
        <f t="shared" si="21"/>
        <v>5320000</v>
      </c>
      <c r="DE27" s="3">
        <f t="shared" si="22"/>
        <v>1739750</v>
      </c>
      <c r="DF27" s="3">
        <f t="shared" si="23"/>
        <v>3580250</v>
      </c>
      <c r="DG27" s="3">
        <f t="shared" si="24"/>
        <v>14321000</v>
      </c>
      <c r="DH27" s="3">
        <f t="shared" si="25"/>
        <v>3.0579106193418593</v>
      </c>
    </row>
    <row r="28" spans="1:112">
      <c r="A28" s="15">
        <v>23</v>
      </c>
      <c r="B28" s="3" t="s">
        <v>43</v>
      </c>
      <c r="C28" s="3">
        <v>73</v>
      </c>
      <c r="D28" s="3" t="s">
        <v>31</v>
      </c>
      <c r="E28" s="3" t="s">
        <v>29</v>
      </c>
      <c r="F28" s="3" t="s">
        <v>32</v>
      </c>
      <c r="H28" s="5">
        <v>23</v>
      </c>
      <c r="I28" s="3" t="s">
        <v>43</v>
      </c>
      <c r="J28" s="3">
        <v>0.25</v>
      </c>
      <c r="K28" s="3">
        <v>1.7</v>
      </c>
      <c r="L28" s="3">
        <v>6.8</v>
      </c>
      <c r="M28" s="3" t="s">
        <v>67</v>
      </c>
      <c r="N28" s="3">
        <v>15</v>
      </c>
      <c r="O28" s="3">
        <v>50</v>
      </c>
      <c r="P28" s="3">
        <v>50</v>
      </c>
      <c r="Q28" s="3">
        <v>50</v>
      </c>
      <c r="R28" s="3">
        <v>1</v>
      </c>
      <c r="T28" s="5">
        <v>23</v>
      </c>
      <c r="U28" s="3" t="s">
        <v>43</v>
      </c>
      <c r="V28" s="3">
        <v>0.25</v>
      </c>
      <c r="W28" s="3" t="s">
        <v>67</v>
      </c>
      <c r="X28" s="3">
        <v>15</v>
      </c>
      <c r="Y28" s="3">
        <v>10000</v>
      </c>
      <c r="Z28" s="3">
        <f t="shared" si="0"/>
        <v>150000</v>
      </c>
      <c r="AA28" s="3">
        <v>50</v>
      </c>
      <c r="AB28" s="3">
        <v>1900</v>
      </c>
      <c r="AC28" s="3">
        <f t="shared" si="1"/>
        <v>95000</v>
      </c>
      <c r="AD28" s="3">
        <v>50</v>
      </c>
      <c r="AE28" s="3">
        <v>1700</v>
      </c>
      <c r="AF28" s="3">
        <f t="shared" si="2"/>
        <v>85000</v>
      </c>
      <c r="AG28" s="3">
        <v>50</v>
      </c>
      <c r="AH28" s="3">
        <v>2400</v>
      </c>
      <c r="AI28" s="3">
        <f t="shared" si="3"/>
        <v>120000</v>
      </c>
      <c r="AJ28" s="3">
        <v>1</v>
      </c>
      <c r="AK28" s="3">
        <v>80000</v>
      </c>
      <c r="AM28" s="5">
        <v>23</v>
      </c>
      <c r="AN28" s="3" t="s">
        <v>43</v>
      </c>
      <c r="AO28" s="3">
        <v>0.25</v>
      </c>
      <c r="AP28" s="3">
        <v>50000</v>
      </c>
      <c r="AQ28" s="3">
        <v>1</v>
      </c>
      <c r="AR28" s="3">
        <v>4</v>
      </c>
      <c r="AS28" s="3">
        <f t="shared" si="4"/>
        <v>4166.666666666667</v>
      </c>
      <c r="AT28" s="3">
        <v>30000</v>
      </c>
      <c r="AU28" s="3">
        <v>1</v>
      </c>
      <c r="AV28" s="3">
        <v>3</v>
      </c>
      <c r="AW28" s="3">
        <f t="shared" si="5"/>
        <v>3333.3333333333335</v>
      </c>
      <c r="AX28" s="3">
        <v>280000</v>
      </c>
      <c r="AY28" s="3">
        <v>1</v>
      </c>
      <c r="AZ28" s="3">
        <v>5</v>
      </c>
      <c r="BA28" s="3">
        <f t="shared" si="6"/>
        <v>18666.666666666668</v>
      </c>
      <c r="BB28" s="3">
        <f t="shared" si="7"/>
        <v>26166.666666666668</v>
      </c>
      <c r="BD28" s="5">
        <v>23</v>
      </c>
      <c r="BE28" s="3" t="s">
        <v>43</v>
      </c>
      <c r="BF28" s="3">
        <v>0.25</v>
      </c>
      <c r="BG28" s="3">
        <v>250000</v>
      </c>
      <c r="BH28" s="3">
        <v>1.7</v>
      </c>
      <c r="BI28" s="7">
        <v>100000</v>
      </c>
      <c r="BJ28" s="3">
        <f t="shared" si="8"/>
        <v>170000</v>
      </c>
      <c r="BK28" s="3">
        <v>20</v>
      </c>
      <c r="BL28" s="3">
        <v>3800</v>
      </c>
      <c r="BM28" s="3">
        <f t="shared" si="9"/>
        <v>76000</v>
      </c>
      <c r="BO28" s="5">
        <v>23</v>
      </c>
      <c r="BP28" s="3" t="s">
        <v>43</v>
      </c>
      <c r="BQ28" s="3">
        <v>0.25</v>
      </c>
      <c r="BR28" s="3">
        <v>1.7</v>
      </c>
      <c r="BS28" s="3">
        <v>15</v>
      </c>
      <c r="BT28" s="3">
        <v>50</v>
      </c>
      <c r="BU28" s="3">
        <v>50</v>
      </c>
      <c r="BV28" s="3">
        <v>50</v>
      </c>
      <c r="BW28" s="3">
        <v>1</v>
      </c>
      <c r="BX28" s="3">
        <v>14.375</v>
      </c>
      <c r="BZ28" s="5">
        <v>23</v>
      </c>
      <c r="CA28" s="3" t="s">
        <v>43</v>
      </c>
      <c r="CB28" s="3">
        <v>0.25</v>
      </c>
      <c r="CC28" s="3">
        <f t="shared" si="10"/>
        <v>26166.666666666668</v>
      </c>
      <c r="CD28" s="3">
        <v>74250</v>
      </c>
      <c r="CE28" s="3">
        <f t="shared" si="11"/>
        <v>24750</v>
      </c>
      <c r="CF28" s="3">
        <f t="shared" si="12"/>
        <v>50916.666666666672</v>
      </c>
      <c r="CH28" s="5">
        <v>23</v>
      </c>
      <c r="CI28" s="3" t="s">
        <v>43</v>
      </c>
      <c r="CJ28" s="3">
        <v>0.25</v>
      </c>
      <c r="CK28" s="3">
        <f t="shared" si="13"/>
        <v>150000</v>
      </c>
      <c r="CL28" s="3">
        <f t="shared" si="14"/>
        <v>300000</v>
      </c>
      <c r="CM28" s="3">
        <f t="shared" si="15"/>
        <v>80000</v>
      </c>
      <c r="CN28" s="3">
        <v>410000</v>
      </c>
      <c r="CO28" s="7">
        <f t="shared" si="16"/>
        <v>496000</v>
      </c>
      <c r="CP28" s="3">
        <f t="shared" si="17"/>
        <v>1436000</v>
      </c>
      <c r="CR28" s="5">
        <v>23</v>
      </c>
      <c r="CS28" s="3" t="s">
        <v>43</v>
      </c>
      <c r="CT28" s="3">
        <v>0.25</v>
      </c>
      <c r="CU28" s="3">
        <f t="shared" si="18"/>
        <v>1436000</v>
      </c>
      <c r="CV28" s="3">
        <f t="shared" si="19"/>
        <v>50916.666666666672</v>
      </c>
      <c r="CW28" s="3">
        <f t="shared" si="20"/>
        <v>1486916.6666666667</v>
      </c>
      <c r="CY28" s="5">
        <v>23</v>
      </c>
      <c r="CZ28" s="3" t="s">
        <v>43</v>
      </c>
      <c r="DA28" s="3">
        <v>0.25</v>
      </c>
      <c r="DB28" s="3">
        <v>1.7</v>
      </c>
      <c r="DC28" s="3">
        <v>3800</v>
      </c>
      <c r="DD28" s="3">
        <f t="shared" si="21"/>
        <v>6460000</v>
      </c>
      <c r="DE28" s="3">
        <f t="shared" si="22"/>
        <v>1486916.6666666667</v>
      </c>
      <c r="DF28" s="3">
        <f t="shared" si="23"/>
        <v>4973083.333333333</v>
      </c>
      <c r="DG28" s="3">
        <f t="shared" si="24"/>
        <v>19892333.333333332</v>
      </c>
      <c r="DH28" s="3">
        <f t="shared" si="25"/>
        <v>4.3445608922266432</v>
      </c>
    </row>
    <row r="29" spans="1:112">
      <c r="A29" s="15">
        <v>24</v>
      </c>
      <c r="B29" s="3" t="s">
        <v>44</v>
      </c>
      <c r="C29" s="3">
        <v>65</v>
      </c>
      <c r="D29" s="3" t="s">
        <v>31</v>
      </c>
      <c r="E29" s="3" t="s">
        <v>29</v>
      </c>
      <c r="F29" s="3" t="s">
        <v>32</v>
      </c>
      <c r="H29" s="5">
        <v>24</v>
      </c>
      <c r="I29" s="3" t="s">
        <v>44</v>
      </c>
      <c r="J29" s="3">
        <v>0.125</v>
      </c>
      <c r="K29" s="3">
        <v>0.6</v>
      </c>
      <c r="L29" s="3">
        <v>4.8</v>
      </c>
      <c r="M29" s="3" t="s">
        <v>63</v>
      </c>
      <c r="N29" s="3">
        <v>6</v>
      </c>
      <c r="O29" s="3">
        <v>10</v>
      </c>
      <c r="P29" s="3">
        <v>5</v>
      </c>
      <c r="Q29" s="3">
        <v>5</v>
      </c>
      <c r="R29" s="3">
        <v>1</v>
      </c>
      <c r="T29" s="5">
        <v>24</v>
      </c>
      <c r="U29" s="3" t="s">
        <v>44</v>
      </c>
      <c r="V29" s="3">
        <v>0.125</v>
      </c>
      <c r="W29" s="3" t="s">
        <v>63</v>
      </c>
      <c r="X29" s="3">
        <v>6</v>
      </c>
      <c r="Y29" s="3">
        <v>11000</v>
      </c>
      <c r="Z29" s="3">
        <f t="shared" si="0"/>
        <v>66000</v>
      </c>
      <c r="AA29" s="3">
        <v>10</v>
      </c>
      <c r="AB29" s="3">
        <v>1900</v>
      </c>
      <c r="AC29" s="3">
        <f t="shared" si="1"/>
        <v>19000</v>
      </c>
      <c r="AD29" s="3">
        <v>5</v>
      </c>
      <c r="AE29" s="3">
        <v>1700</v>
      </c>
      <c r="AF29" s="3">
        <f t="shared" si="2"/>
        <v>8500</v>
      </c>
      <c r="AG29" s="3">
        <v>5</v>
      </c>
      <c r="AH29" s="3">
        <v>2400</v>
      </c>
      <c r="AI29" s="3">
        <f t="shared" si="3"/>
        <v>12000</v>
      </c>
      <c r="AJ29" s="3">
        <v>1</v>
      </c>
      <c r="AK29" s="3">
        <v>90000</v>
      </c>
      <c r="AM29" s="5">
        <v>24</v>
      </c>
      <c r="AN29" s="3" t="s">
        <v>44</v>
      </c>
      <c r="AO29" s="3">
        <v>0.125</v>
      </c>
      <c r="AP29" s="3">
        <v>45000</v>
      </c>
      <c r="AQ29" s="3">
        <v>1</v>
      </c>
      <c r="AR29" s="3">
        <v>4</v>
      </c>
      <c r="AS29" s="3">
        <f t="shared" si="4"/>
        <v>3750</v>
      </c>
      <c r="AT29" s="3">
        <v>27000</v>
      </c>
      <c r="AU29" s="3">
        <v>1</v>
      </c>
      <c r="AV29" s="3">
        <v>4</v>
      </c>
      <c r="AW29" s="3">
        <f t="shared" si="5"/>
        <v>2250</v>
      </c>
      <c r="AX29" s="3">
        <v>275000</v>
      </c>
      <c r="AY29" s="3">
        <v>1</v>
      </c>
      <c r="AZ29" s="3">
        <v>4</v>
      </c>
      <c r="BA29" s="3">
        <f t="shared" si="6"/>
        <v>22916.666666666668</v>
      </c>
      <c r="BB29" s="3">
        <f t="shared" si="7"/>
        <v>28916.666666666668</v>
      </c>
      <c r="BD29" s="5">
        <v>24</v>
      </c>
      <c r="BE29" s="3" t="s">
        <v>44</v>
      </c>
      <c r="BF29" s="3">
        <v>0.125</v>
      </c>
      <c r="BG29" s="3">
        <v>125000</v>
      </c>
      <c r="BH29" s="3">
        <v>0.6</v>
      </c>
      <c r="BI29" s="7">
        <v>100000</v>
      </c>
      <c r="BJ29" s="3">
        <f t="shared" si="8"/>
        <v>60000</v>
      </c>
      <c r="BK29" s="3">
        <v>10</v>
      </c>
      <c r="BL29" s="3">
        <v>3800</v>
      </c>
      <c r="BM29" s="3">
        <f t="shared" si="9"/>
        <v>38000</v>
      </c>
      <c r="BO29" s="5">
        <v>24</v>
      </c>
      <c r="BP29" s="3" t="s">
        <v>44</v>
      </c>
      <c r="BQ29" s="3">
        <v>0.125</v>
      </c>
      <c r="BR29" s="3">
        <v>0.6</v>
      </c>
      <c r="BS29" s="3">
        <v>6</v>
      </c>
      <c r="BT29" s="3">
        <v>10</v>
      </c>
      <c r="BU29" s="3">
        <v>5</v>
      </c>
      <c r="BV29" s="3">
        <v>5</v>
      </c>
      <c r="BW29" s="3">
        <v>1</v>
      </c>
      <c r="BX29" s="3">
        <v>9.25</v>
      </c>
      <c r="BZ29" s="5">
        <v>24</v>
      </c>
      <c r="CA29" s="3" t="s">
        <v>44</v>
      </c>
      <c r="CB29" s="3">
        <v>0.125</v>
      </c>
      <c r="CC29" s="3">
        <f t="shared" si="10"/>
        <v>28916.666666666668</v>
      </c>
      <c r="CD29" s="3">
        <v>37125</v>
      </c>
      <c r="CE29" s="3">
        <f t="shared" si="11"/>
        <v>12375</v>
      </c>
      <c r="CF29" s="3">
        <f t="shared" si="12"/>
        <v>41291.666666666672</v>
      </c>
      <c r="CH29" s="5">
        <v>24</v>
      </c>
      <c r="CI29" s="3" t="s">
        <v>44</v>
      </c>
      <c r="CJ29" s="3">
        <v>0.125</v>
      </c>
      <c r="CK29" s="3">
        <f t="shared" si="13"/>
        <v>66000</v>
      </c>
      <c r="CL29" s="3">
        <f t="shared" si="14"/>
        <v>39500</v>
      </c>
      <c r="CM29" s="3">
        <f t="shared" si="15"/>
        <v>90000</v>
      </c>
      <c r="CN29" s="3">
        <v>225000</v>
      </c>
      <c r="CO29" s="7">
        <f t="shared" si="16"/>
        <v>223000</v>
      </c>
      <c r="CP29" s="3">
        <f t="shared" si="17"/>
        <v>643500</v>
      </c>
      <c r="CR29" s="5">
        <v>24</v>
      </c>
      <c r="CS29" s="3" t="s">
        <v>44</v>
      </c>
      <c r="CT29" s="3">
        <v>0.125</v>
      </c>
      <c r="CU29" s="3">
        <f t="shared" si="18"/>
        <v>643500</v>
      </c>
      <c r="CV29" s="3">
        <f t="shared" si="19"/>
        <v>41291.666666666672</v>
      </c>
      <c r="CW29" s="3">
        <f t="shared" si="20"/>
        <v>684791.66666666663</v>
      </c>
      <c r="CY29" s="5">
        <v>24</v>
      </c>
      <c r="CZ29" s="3" t="s">
        <v>44</v>
      </c>
      <c r="DA29" s="3">
        <v>0.125</v>
      </c>
      <c r="DB29" s="3">
        <v>0.6</v>
      </c>
      <c r="DC29" s="3">
        <v>3800</v>
      </c>
      <c r="DD29" s="3">
        <f t="shared" si="21"/>
        <v>2280000</v>
      </c>
      <c r="DE29" s="3">
        <f t="shared" si="22"/>
        <v>684791.66666666663</v>
      </c>
      <c r="DF29" s="3">
        <f t="shared" si="23"/>
        <v>1595208.3333333335</v>
      </c>
      <c r="DG29" s="3">
        <f t="shared" si="24"/>
        <v>12761666.666666668</v>
      </c>
      <c r="DH29" s="3">
        <f t="shared" si="25"/>
        <v>3.3294797687861273</v>
      </c>
    </row>
    <row r="30" spans="1:112">
      <c r="A30" s="15">
        <v>25</v>
      </c>
      <c r="B30" s="3" t="s">
        <v>45</v>
      </c>
      <c r="C30" s="3">
        <v>54</v>
      </c>
      <c r="D30" s="3" t="s">
        <v>28</v>
      </c>
      <c r="E30" s="3" t="s">
        <v>29</v>
      </c>
      <c r="F30" s="3" t="s">
        <v>32</v>
      </c>
      <c r="H30" s="5">
        <v>25</v>
      </c>
      <c r="I30" s="3" t="s">
        <v>45</v>
      </c>
      <c r="J30" s="3">
        <v>0.375</v>
      </c>
      <c r="K30" s="3">
        <v>1.5</v>
      </c>
      <c r="L30" s="3">
        <v>4</v>
      </c>
      <c r="M30" s="3" t="s">
        <v>65</v>
      </c>
      <c r="N30" s="3">
        <v>20</v>
      </c>
      <c r="O30" s="3">
        <v>0</v>
      </c>
      <c r="P30" s="3">
        <v>100</v>
      </c>
      <c r="Q30" s="3">
        <v>100</v>
      </c>
      <c r="R30" s="3">
        <v>0</v>
      </c>
      <c r="T30" s="5">
        <v>25</v>
      </c>
      <c r="U30" s="3" t="s">
        <v>45</v>
      </c>
      <c r="V30" s="3">
        <v>0.375</v>
      </c>
      <c r="W30" s="3" t="s">
        <v>65</v>
      </c>
      <c r="X30" s="3">
        <v>20</v>
      </c>
      <c r="Y30" s="3">
        <v>10000</v>
      </c>
      <c r="Z30" s="3">
        <f t="shared" si="0"/>
        <v>200000</v>
      </c>
      <c r="AA30" s="3">
        <v>0</v>
      </c>
      <c r="AB30" s="3">
        <v>1900</v>
      </c>
      <c r="AC30" s="3">
        <f t="shared" si="1"/>
        <v>0</v>
      </c>
      <c r="AD30" s="3">
        <v>100</v>
      </c>
      <c r="AE30" s="3">
        <v>1700</v>
      </c>
      <c r="AF30" s="3">
        <f t="shared" si="2"/>
        <v>170000</v>
      </c>
      <c r="AG30" s="3">
        <v>100</v>
      </c>
      <c r="AH30" s="3">
        <v>2400</v>
      </c>
      <c r="AI30" s="3">
        <f t="shared" si="3"/>
        <v>240000</v>
      </c>
      <c r="AJ30" s="3">
        <v>0</v>
      </c>
      <c r="AK30" s="3">
        <v>0</v>
      </c>
      <c r="AM30" s="5">
        <v>25</v>
      </c>
      <c r="AN30" s="3" t="s">
        <v>45</v>
      </c>
      <c r="AO30" s="3">
        <v>0.375</v>
      </c>
      <c r="AP30" s="3">
        <v>45000</v>
      </c>
      <c r="AQ30" s="3">
        <v>2</v>
      </c>
      <c r="AR30" s="3">
        <v>5</v>
      </c>
      <c r="AS30" s="3">
        <f t="shared" si="4"/>
        <v>6000</v>
      </c>
      <c r="AT30" s="3">
        <v>35000</v>
      </c>
      <c r="AU30" s="3">
        <v>2</v>
      </c>
      <c r="AV30" s="3">
        <v>4</v>
      </c>
      <c r="AW30" s="3">
        <f t="shared" si="5"/>
        <v>5833.333333333333</v>
      </c>
      <c r="AX30" s="3">
        <v>275000</v>
      </c>
      <c r="AY30" s="3">
        <v>1</v>
      </c>
      <c r="AZ30" s="3">
        <v>4</v>
      </c>
      <c r="BA30" s="3">
        <f t="shared" si="6"/>
        <v>22916.666666666668</v>
      </c>
      <c r="BB30" s="3">
        <f t="shared" si="7"/>
        <v>34750</v>
      </c>
      <c r="BD30" s="5">
        <v>25</v>
      </c>
      <c r="BE30" s="3" t="s">
        <v>45</v>
      </c>
      <c r="BF30" s="3">
        <v>0.375</v>
      </c>
      <c r="BG30" s="3">
        <v>375000</v>
      </c>
      <c r="BH30" s="3">
        <v>1.5</v>
      </c>
      <c r="BI30" s="7">
        <v>100000</v>
      </c>
      <c r="BJ30" s="3">
        <f t="shared" si="8"/>
        <v>150000</v>
      </c>
      <c r="BK30" s="3">
        <v>40</v>
      </c>
      <c r="BL30" s="3">
        <v>3800</v>
      </c>
      <c r="BM30" s="3">
        <f t="shared" si="9"/>
        <v>152000</v>
      </c>
      <c r="BO30" s="5">
        <v>25</v>
      </c>
      <c r="BP30" s="3" t="s">
        <v>45</v>
      </c>
      <c r="BQ30" s="3">
        <v>0.375</v>
      </c>
      <c r="BR30" s="3">
        <v>1.5</v>
      </c>
      <c r="BS30" s="3">
        <v>20</v>
      </c>
      <c r="BT30" s="3">
        <v>0</v>
      </c>
      <c r="BU30" s="3">
        <v>100</v>
      </c>
      <c r="BV30" s="3">
        <v>100</v>
      </c>
      <c r="BW30" s="3">
        <v>0</v>
      </c>
      <c r="BX30" s="3">
        <v>19.625</v>
      </c>
      <c r="BZ30" s="5">
        <v>25</v>
      </c>
      <c r="CA30" s="3" t="s">
        <v>45</v>
      </c>
      <c r="CB30" s="3">
        <v>0.375</v>
      </c>
      <c r="CC30" s="3">
        <f t="shared" si="10"/>
        <v>34750</v>
      </c>
      <c r="CD30" s="3">
        <f>(CD23*CB30)/CB23</f>
        <v>111375</v>
      </c>
      <c r="CE30" s="3">
        <f t="shared" si="11"/>
        <v>37125</v>
      </c>
      <c r="CF30" s="3">
        <f t="shared" si="12"/>
        <v>71875</v>
      </c>
      <c r="CH30" s="5">
        <v>25</v>
      </c>
      <c r="CI30" s="3" t="s">
        <v>45</v>
      </c>
      <c r="CJ30" s="3">
        <v>0.375</v>
      </c>
      <c r="CK30" s="3">
        <f t="shared" si="13"/>
        <v>200000</v>
      </c>
      <c r="CL30" s="3">
        <f t="shared" si="14"/>
        <v>410000</v>
      </c>
      <c r="CM30" s="3">
        <f t="shared" si="15"/>
        <v>0</v>
      </c>
      <c r="CN30" s="3">
        <v>530000</v>
      </c>
      <c r="CO30" s="7">
        <f t="shared" si="16"/>
        <v>677000</v>
      </c>
      <c r="CP30" s="3">
        <f t="shared" si="17"/>
        <v>1817000</v>
      </c>
      <c r="CR30" s="5">
        <v>25</v>
      </c>
      <c r="CS30" s="3" t="s">
        <v>45</v>
      </c>
      <c r="CT30" s="3">
        <v>0.375</v>
      </c>
      <c r="CU30" s="3">
        <f t="shared" si="18"/>
        <v>1817000</v>
      </c>
      <c r="CV30" s="3">
        <f t="shared" si="19"/>
        <v>71875</v>
      </c>
      <c r="CW30" s="3">
        <f t="shared" si="20"/>
        <v>1888875</v>
      </c>
      <c r="CY30" s="5">
        <v>25</v>
      </c>
      <c r="CZ30" s="3" t="s">
        <v>45</v>
      </c>
      <c r="DA30" s="3">
        <v>0.375</v>
      </c>
      <c r="DB30" s="3">
        <v>1.5</v>
      </c>
      <c r="DC30" s="3">
        <v>3800</v>
      </c>
      <c r="DD30" s="3">
        <f t="shared" si="21"/>
        <v>5700000</v>
      </c>
      <c r="DE30" s="3">
        <f t="shared" si="22"/>
        <v>1888875</v>
      </c>
      <c r="DF30" s="3">
        <f t="shared" si="23"/>
        <v>3811125</v>
      </c>
      <c r="DG30" s="3">
        <f t="shared" si="24"/>
        <v>10163000</v>
      </c>
      <c r="DH30" s="3">
        <f t="shared" si="25"/>
        <v>3.0176692475679969</v>
      </c>
    </row>
    <row r="31" spans="1:112">
      <c r="A31" s="15">
        <v>26</v>
      </c>
      <c r="B31" s="3" t="s">
        <v>46</v>
      </c>
      <c r="C31" s="3">
        <v>42</v>
      </c>
      <c r="D31" s="3" t="s">
        <v>28</v>
      </c>
      <c r="E31" s="3" t="s">
        <v>47</v>
      </c>
      <c r="F31" s="3" t="s">
        <v>48</v>
      </c>
      <c r="H31" s="5">
        <v>26</v>
      </c>
      <c r="I31" s="3" t="s">
        <v>46</v>
      </c>
      <c r="J31" s="3">
        <v>0.22500000000000001</v>
      </c>
      <c r="K31" s="3">
        <v>1.2</v>
      </c>
      <c r="L31" s="3">
        <v>5.333333333333333</v>
      </c>
      <c r="M31" s="3" t="s">
        <v>65</v>
      </c>
      <c r="N31" s="3">
        <v>12</v>
      </c>
      <c r="O31" s="3">
        <v>50</v>
      </c>
      <c r="P31" s="3">
        <v>50</v>
      </c>
      <c r="Q31" s="3">
        <v>50</v>
      </c>
      <c r="R31" s="3">
        <v>0.75</v>
      </c>
      <c r="T31" s="5">
        <v>26</v>
      </c>
      <c r="U31" s="3" t="s">
        <v>46</v>
      </c>
      <c r="V31" s="3">
        <v>0.22500000000000001</v>
      </c>
      <c r="W31" s="3" t="s">
        <v>65</v>
      </c>
      <c r="X31" s="3">
        <v>12</v>
      </c>
      <c r="Y31" s="3">
        <v>10000</v>
      </c>
      <c r="Z31" s="3">
        <f t="shared" si="0"/>
        <v>120000</v>
      </c>
      <c r="AA31" s="3">
        <v>50</v>
      </c>
      <c r="AB31" s="3">
        <v>1900</v>
      </c>
      <c r="AC31" s="3">
        <f t="shared" si="1"/>
        <v>95000</v>
      </c>
      <c r="AD31" s="3">
        <v>50</v>
      </c>
      <c r="AE31" s="3">
        <v>1700</v>
      </c>
      <c r="AF31" s="3">
        <f t="shared" si="2"/>
        <v>85000</v>
      </c>
      <c r="AG31" s="3">
        <v>50</v>
      </c>
      <c r="AH31" s="3">
        <v>2400</v>
      </c>
      <c r="AI31" s="3">
        <f t="shared" si="3"/>
        <v>120000</v>
      </c>
      <c r="AJ31" s="3">
        <v>0.75</v>
      </c>
      <c r="AK31" s="3">
        <v>155000</v>
      </c>
      <c r="AM31" s="5">
        <v>26</v>
      </c>
      <c r="AN31" s="3" t="s">
        <v>46</v>
      </c>
      <c r="AO31" s="3">
        <v>0.22500000000000001</v>
      </c>
      <c r="AP31" s="3">
        <v>40000</v>
      </c>
      <c r="AQ31" s="3">
        <v>1</v>
      </c>
      <c r="AR31" s="3">
        <v>3</v>
      </c>
      <c r="AS31" s="3">
        <f t="shared" si="4"/>
        <v>4444.4444444444443</v>
      </c>
      <c r="AT31" s="3">
        <v>27000</v>
      </c>
      <c r="AU31" s="3">
        <v>2</v>
      </c>
      <c r="AV31" s="3">
        <v>3</v>
      </c>
      <c r="AW31" s="3">
        <f t="shared" si="5"/>
        <v>6000</v>
      </c>
      <c r="AX31" s="3">
        <v>270000</v>
      </c>
      <c r="AY31" s="3">
        <v>1</v>
      </c>
      <c r="AZ31" s="3">
        <v>4</v>
      </c>
      <c r="BA31" s="3">
        <f t="shared" si="6"/>
        <v>22500</v>
      </c>
      <c r="BB31" s="3">
        <f t="shared" si="7"/>
        <v>32944.444444444445</v>
      </c>
      <c r="BD31" s="5">
        <v>26</v>
      </c>
      <c r="BE31" s="3" t="s">
        <v>46</v>
      </c>
      <c r="BF31" s="3">
        <v>0.22500000000000001</v>
      </c>
      <c r="BG31" s="3">
        <v>250000</v>
      </c>
      <c r="BH31" s="3">
        <v>1.2</v>
      </c>
      <c r="BI31" s="7">
        <v>100000</v>
      </c>
      <c r="BJ31" s="3">
        <f t="shared" si="8"/>
        <v>120000</v>
      </c>
      <c r="BK31" s="3">
        <v>20</v>
      </c>
      <c r="BL31" s="3">
        <v>3800</v>
      </c>
      <c r="BM31" s="3">
        <f t="shared" si="9"/>
        <v>76000</v>
      </c>
      <c r="BO31" s="5">
        <v>26</v>
      </c>
      <c r="BP31" s="3" t="s">
        <v>46</v>
      </c>
      <c r="BQ31" s="3">
        <v>0.22500000000000001</v>
      </c>
      <c r="BR31" s="3">
        <v>1.2</v>
      </c>
      <c r="BS31" s="3">
        <v>12</v>
      </c>
      <c r="BT31" s="3">
        <v>50</v>
      </c>
      <c r="BU31" s="3">
        <v>50</v>
      </c>
      <c r="BV31" s="3">
        <v>50</v>
      </c>
      <c r="BW31" s="3">
        <v>0.75</v>
      </c>
      <c r="BX31" s="3">
        <v>14</v>
      </c>
      <c r="BZ31" s="5">
        <v>26</v>
      </c>
      <c r="CA31" s="3" t="s">
        <v>46</v>
      </c>
      <c r="CB31" s="3">
        <v>0.22500000000000001</v>
      </c>
      <c r="CC31" s="3">
        <f t="shared" si="10"/>
        <v>32944.444444444445</v>
      </c>
      <c r="CD31" s="3">
        <f>(CD23*CB31)/CB23</f>
        <v>66825</v>
      </c>
      <c r="CE31" s="3">
        <f t="shared" si="11"/>
        <v>22275</v>
      </c>
      <c r="CF31" s="3">
        <f t="shared" si="12"/>
        <v>55219.444444444445</v>
      </c>
      <c r="CH31" s="5">
        <v>26</v>
      </c>
      <c r="CI31" s="3" t="s">
        <v>46</v>
      </c>
      <c r="CJ31" s="3">
        <v>0.22500000000000001</v>
      </c>
      <c r="CK31" s="3">
        <f t="shared" si="13"/>
        <v>120000</v>
      </c>
      <c r="CL31" s="3">
        <f t="shared" si="14"/>
        <v>300000</v>
      </c>
      <c r="CM31" s="3">
        <f t="shared" si="15"/>
        <v>155000</v>
      </c>
      <c r="CN31" s="3">
        <v>400000</v>
      </c>
      <c r="CO31" s="7">
        <f t="shared" si="16"/>
        <v>446000</v>
      </c>
      <c r="CP31" s="3">
        <f t="shared" si="17"/>
        <v>1421000</v>
      </c>
      <c r="CR31" s="5">
        <v>26</v>
      </c>
      <c r="CS31" s="3" t="s">
        <v>46</v>
      </c>
      <c r="CT31" s="3">
        <v>0.22500000000000001</v>
      </c>
      <c r="CU31" s="3">
        <f t="shared" si="18"/>
        <v>1421000</v>
      </c>
      <c r="CV31" s="3">
        <f t="shared" si="19"/>
        <v>55219.444444444445</v>
      </c>
      <c r="CW31" s="3">
        <f t="shared" si="20"/>
        <v>1476219.4444444445</v>
      </c>
      <c r="CY31" s="5">
        <v>26</v>
      </c>
      <c r="CZ31" s="3" t="s">
        <v>46</v>
      </c>
      <c r="DA31" s="3">
        <v>0.22500000000000001</v>
      </c>
      <c r="DB31" s="3">
        <v>1.2</v>
      </c>
      <c r="DC31" s="3">
        <v>3800</v>
      </c>
      <c r="DD31" s="3">
        <f t="shared" si="21"/>
        <v>4560000</v>
      </c>
      <c r="DE31" s="3">
        <f t="shared" si="22"/>
        <v>1476219.4444444445</v>
      </c>
      <c r="DF31" s="3">
        <f t="shared" si="23"/>
        <v>3083780.5555555555</v>
      </c>
      <c r="DG31" s="3">
        <f t="shared" si="24"/>
        <v>13705691.35802469</v>
      </c>
      <c r="DH31" s="3">
        <f t="shared" si="25"/>
        <v>3.0889716411479022</v>
      </c>
    </row>
    <row r="32" spans="1:112">
      <c r="A32" s="15">
        <v>27</v>
      </c>
      <c r="B32" s="3" t="s">
        <v>49</v>
      </c>
      <c r="C32" s="3">
        <v>61</v>
      </c>
      <c r="D32" s="3" t="s">
        <v>28</v>
      </c>
      <c r="E32" s="3" t="s">
        <v>47</v>
      </c>
      <c r="F32" s="3" t="s">
        <v>48</v>
      </c>
      <c r="H32" s="5">
        <v>27</v>
      </c>
      <c r="I32" s="3" t="s">
        <v>49</v>
      </c>
      <c r="J32" s="3">
        <v>0.25</v>
      </c>
      <c r="K32" s="3">
        <v>1.2</v>
      </c>
      <c r="L32" s="3">
        <v>4.8</v>
      </c>
      <c r="M32" s="3" t="s">
        <v>65</v>
      </c>
      <c r="N32" s="3">
        <v>10</v>
      </c>
      <c r="O32" s="3">
        <v>100</v>
      </c>
      <c r="P32" s="3">
        <v>100</v>
      </c>
      <c r="Q32" s="3">
        <v>100</v>
      </c>
      <c r="R32" s="3">
        <v>0</v>
      </c>
      <c r="T32" s="5">
        <v>27</v>
      </c>
      <c r="U32" s="3" t="s">
        <v>49</v>
      </c>
      <c r="V32" s="3">
        <v>0.25</v>
      </c>
      <c r="W32" s="3" t="s">
        <v>65</v>
      </c>
      <c r="X32" s="3">
        <v>10</v>
      </c>
      <c r="Y32" s="3">
        <v>10000</v>
      </c>
      <c r="Z32" s="3">
        <f t="shared" si="0"/>
        <v>100000</v>
      </c>
      <c r="AA32" s="3">
        <v>100</v>
      </c>
      <c r="AB32" s="3">
        <v>1900</v>
      </c>
      <c r="AC32" s="3">
        <f t="shared" si="1"/>
        <v>190000</v>
      </c>
      <c r="AD32" s="3">
        <v>100</v>
      </c>
      <c r="AE32" s="3">
        <v>1700</v>
      </c>
      <c r="AF32" s="3">
        <f t="shared" si="2"/>
        <v>170000</v>
      </c>
      <c r="AG32" s="3">
        <v>100</v>
      </c>
      <c r="AH32" s="3">
        <v>2400</v>
      </c>
      <c r="AI32" s="3">
        <f t="shared" si="3"/>
        <v>240000</v>
      </c>
      <c r="AJ32" s="3">
        <v>0</v>
      </c>
      <c r="AK32" s="3">
        <v>0</v>
      </c>
      <c r="AM32" s="5">
        <v>27</v>
      </c>
      <c r="AN32" s="3" t="s">
        <v>49</v>
      </c>
      <c r="AO32" s="3">
        <v>0.25</v>
      </c>
      <c r="AP32" s="3">
        <v>5000</v>
      </c>
      <c r="AQ32" s="3">
        <v>1</v>
      </c>
      <c r="AR32" s="3">
        <v>4</v>
      </c>
      <c r="AS32" s="3">
        <f t="shared" si="4"/>
        <v>416.66666666666669</v>
      </c>
      <c r="AT32" s="3">
        <v>27000</v>
      </c>
      <c r="AU32" s="3">
        <v>1</v>
      </c>
      <c r="AV32" s="3">
        <v>3</v>
      </c>
      <c r="AW32" s="3">
        <f t="shared" si="5"/>
        <v>3000</v>
      </c>
      <c r="AX32" s="3">
        <v>280000</v>
      </c>
      <c r="AY32" s="3">
        <v>1</v>
      </c>
      <c r="AZ32" s="3">
        <v>5</v>
      </c>
      <c r="BA32" s="3">
        <f t="shared" si="6"/>
        <v>18666.666666666668</v>
      </c>
      <c r="BB32" s="3">
        <f t="shared" si="7"/>
        <v>22083.333333333336</v>
      </c>
      <c r="BD32" s="5">
        <v>27</v>
      </c>
      <c r="BE32" s="3" t="s">
        <v>49</v>
      </c>
      <c r="BF32" s="3">
        <v>0.25</v>
      </c>
      <c r="BG32" s="3">
        <v>250000</v>
      </c>
      <c r="BH32" s="3">
        <v>1.2</v>
      </c>
      <c r="BI32" s="7">
        <v>100000</v>
      </c>
      <c r="BJ32" s="3">
        <f t="shared" si="8"/>
        <v>120000</v>
      </c>
      <c r="BK32" s="3">
        <v>25</v>
      </c>
      <c r="BL32" s="3">
        <v>3800</v>
      </c>
      <c r="BM32" s="3">
        <f t="shared" si="9"/>
        <v>95000</v>
      </c>
      <c r="BO32" s="5">
        <v>27</v>
      </c>
      <c r="BP32" s="3" t="s">
        <v>49</v>
      </c>
      <c r="BQ32" s="3">
        <v>0.25</v>
      </c>
      <c r="BR32" s="3">
        <v>1.2</v>
      </c>
      <c r="BS32" s="3">
        <v>10</v>
      </c>
      <c r="BT32" s="3">
        <v>100</v>
      </c>
      <c r="BU32" s="3">
        <v>100</v>
      </c>
      <c r="BV32" s="3">
        <v>100</v>
      </c>
      <c r="BW32" s="3">
        <v>0</v>
      </c>
      <c r="BX32" s="3">
        <v>12.375</v>
      </c>
      <c r="BZ32" s="5">
        <v>27</v>
      </c>
      <c r="CA32" s="3" t="s">
        <v>49</v>
      </c>
      <c r="CB32" s="3">
        <v>0.25</v>
      </c>
      <c r="CC32" s="3">
        <f t="shared" si="10"/>
        <v>22083.333333333336</v>
      </c>
      <c r="CD32" s="3">
        <v>74250</v>
      </c>
      <c r="CE32" s="3">
        <f t="shared" si="11"/>
        <v>24750</v>
      </c>
      <c r="CF32" s="3">
        <f t="shared" si="12"/>
        <v>46833.333333333336</v>
      </c>
      <c r="CH32" s="5">
        <v>27</v>
      </c>
      <c r="CI32" s="3" t="s">
        <v>49</v>
      </c>
      <c r="CJ32" s="3">
        <v>0.25</v>
      </c>
      <c r="CK32" s="3">
        <f t="shared" si="13"/>
        <v>100000</v>
      </c>
      <c r="CL32" s="3">
        <f t="shared" si="14"/>
        <v>600000</v>
      </c>
      <c r="CM32" s="3">
        <f t="shared" si="15"/>
        <v>0</v>
      </c>
      <c r="CN32" s="3">
        <v>320000</v>
      </c>
      <c r="CO32" s="7">
        <f t="shared" si="16"/>
        <v>465000</v>
      </c>
      <c r="CP32" s="3">
        <f t="shared" si="17"/>
        <v>1485000</v>
      </c>
      <c r="CR32" s="5">
        <v>27</v>
      </c>
      <c r="CS32" s="3" t="s">
        <v>49</v>
      </c>
      <c r="CT32" s="3">
        <v>0.25</v>
      </c>
      <c r="CU32" s="3">
        <f t="shared" si="18"/>
        <v>1485000</v>
      </c>
      <c r="CV32" s="3">
        <f t="shared" si="19"/>
        <v>46833.333333333336</v>
      </c>
      <c r="CW32" s="3">
        <f t="shared" si="20"/>
        <v>1531833.3333333333</v>
      </c>
      <c r="CY32" s="5">
        <v>27</v>
      </c>
      <c r="CZ32" s="3" t="s">
        <v>49</v>
      </c>
      <c r="DA32" s="3">
        <v>0.25</v>
      </c>
      <c r="DB32" s="3">
        <v>1.2</v>
      </c>
      <c r="DC32" s="3">
        <v>3800</v>
      </c>
      <c r="DD32" s="3">
        <f t="shared" si="21"/>
        <v>4560000</v>
      </c>
      <c r="DE32" s="3">
        <f t="shared" si="22"/>
        <v>1531833.3333333333</v>
      </c>
      <c r="DF32" s="3">
        <f t="shared" si="23"/>
        <v>3028166.666666667</v>
      </c>
      <c r="DG32" s="3">
        <f t="shared" si="24"/>
        <v>12112666.666666668</v>
      </c>
      <c r="DH32" s="3">
        <f t="shared" si="25"/>
        <v>2.976825155042977</v>
      </c>
    </row>
    <row r="33" spans="1:112">
      <c r="A33" s="15">
        <v>28</v>
      </c>
      <c r="B33" s="3" t="s">
        <v>3</v>
      </c>
      <c r="C33" s="3">
        <v>52</v>
      </c>
      <c r="D33" s="3" t="s">
        <v>28</v>
      </c>
      <c r="E33" s="3" t="s">
        <v>29</v>
      </c>
      <c r="F33" s="3" t="s">
        <v>32</v>
      </c>
      <c r="H33" s="5">
        <v>28</v>
      </c>
      <c r="I33" s="3" t="s">
        <v>3</v>
      </c>
      <c r="J33" s="3">
        <v>0.125</v>
      </c>
      <c r="K33" s="3">
        <v>0.7</v>
      </c>
      <c r="L33" s="3">
        <v>5.6</v>
      </c>
      <c r="M33" s="3" t="s">
        <v>64</v>
      </c>
      <c r="N33" s="3">
        <v>6</v>
      </c>
      <c r="O33" s="3">
        <v>50</v>
      </c>
      <c r="P33" s="3">
        <v>25</v>
      </c>
      <c r="Q33" s="3">
        <v>50</v>
      </c>
      <c r="R33" s="3">
        <v>0</v>
      </c>
      <c r="T33" s="5">
        <v>28</v>
      </c>
      <c r="U33" s="3" t="s">
        <v>3</v>
      </c>
      <c r="V33" s="3">
        <v>0.125</v>
      </c>
      <c r="W33" s="3" t="s">
        <v>64</v>
      </c>
      <c r="X33" s="3">
        <v>6</v>
      </c>
      <c r="Y33" s="3">
        <v>10000</v>
      </c>
      <c r="Z33" s="3">
        <f t="shared" si="0"/>
        <v>60000</v>
      </c>
      <c r="AA33" s="3">
        <v>50</v>
      </c>
      <c r="AB33" s="3">
        <v>1900</v>
      </c>
      <c r="AC33" s="3">
        <f t="shared" si="1"/>
        <v>95000</v>
      </c>
      <c r="AD33" s="3">
        <v>25</v>
      </c>
      <c r="AE33" s="3">
        <v>1700</v>
      </c>
      <c r="AF33" s="3">
        <f t="shared" si="2"/>
        <v>42500</v>
      </c>
      <c r="AG33" s="3">
        <v>50</v>
      </c>
      <c r="AH33" s="3">
        <v>2400</v>
      </c>
      <c r="AI33" s="3">
        <f t="shared" si="3"/>
        <v>120000</v>
      </c>
      <c r="AJ33" s="3">
        <v>0</v>
      </c>
      <c r="AK33" s="3">
        <v>0</v>
      </c>
      <c r="AM33" s="5">
        <v>28</v>
      </c>
      <c r="AN33" s="3" t="s">
        <v>3</v>
      </c>
      <c r="AO33" s="3">
        <v>0.125</v>
      </c>
      <c r="AP33" s="3">
        <v>45000</v>
      </c>
      <c r="AQ33" s="3">
        <v>1</v>
      </c>
      <c r="AR33" s="3">
        <v>4</v>
      </c>
      <c r="AS33" s="3">
        <f t="shared" si="4"/>
        <v>3750</v>
      </c>
      <c r="AT33" s="3">
        <v>30000</v>
      </c>
      <c r="AU33" s="3">
        <v>1</v>
      </c>
      <c r="AV33" s="3">
        <v>4</v>
      </c>
      <c r="AW33" s="3">
        <f t="shared" si="5"/>
        <v>2500</v>
      </c>
      <c r="AX33" s="3">
        <v>280000</v>
      </c>
      <c r="AY33" s="3">
        <v>1</v>
      </c>
      <c r="AZ33" s="3">
        <v>4</v>
      </c>
      <c r="BA33" s="3">
        <f t="shared" si="6"/>
        <v>23333.333333333332</v>
      </c>
      <c r="BB33" s="3">
        <f t="shared" si="7"/>
        <v>29583.333333333332</v>
      </c>
      <c r="BD33" s="5">
        <v>28</v>
      </c>
      <c r="BE33" s="3" t="s">
        <v>3</v>
      </c>
      <c r="BF33" s="3">
        <v>0.125</v>
      </c>
      <c r="BG33" s="3">
        <v>125000</v>
      </c>
      <c r="BH33" s="3">
        <v>0.7</v>
      </c>
      <c r="BI33" s="7">
        <v>100000</v>
      </c>
      <c r="BJ33" s="3">
        <f t="shared" si="8"/>
        <v>70000</v>
      </c>
      <c r="BK33" s="3">
        <v>10</v>
      </c>
      <c r="BL33" s="3">
        <v>3800</v>
      </c>
      <c r="BM33" s="3">
        <f t="shared" si="9"/>
        <v>38000</v>
      </c>
      <c r="BO33" s="5">
        <v>28</v>
      </c>
      <c r="BP33" s="3" t="s">
        <v>3</v>
      </c>
      <c r="BQ33" s="3">
        <v>0.125</v>
      </c>
      <c r="BR33" s="3">
        <v>0.7</v>
      </c>
      <c r="BS33" s="3">
        <v>6</v>
      </c>
      <c r="BT33" s="3">
        <v>50</v>
      </c>
      <c r="BU33" s="3">
        <v>25</v>
      </c>
      <c r="BV33" s="3">
        <v>50</v>
      </c>
      <c r="BW33" s="3">
        <v>0</v>
      </c>
      <c r="BX33" s="3">
        <v>9.5</v>
      </c>
      <c r="BZ33" s="5">
        <v>28</v>
      </c>
      <c r="CA33" s="3" t="s">
        <v>3</v>
      </c>
      <c r="CB33" s="3">
        <v>0.125</v>
      </c>
      <c r="CC33" s="3">
        <f t="shared" si="10"/>
        <v>29583.333333333332</v>
      </c>
      <c r="CD33" s="3">
        <v>37125</v>
      </c>
      <c r="CE33" s="3">
        <f t="shared" si="11"/>
        <v>12375</v>
      </c>
      <c r="CF33" s="3">
        <f t="shared" si="12"/>
        <v>41958.333333333328</v>
      </c>
      <c r="CH33" s="5">
        <v>28</v>
      </c>
      <c r="CI33" s="3" t="s">
        <v>3</v>
      </c>
      <c r="CJ33" s="3">
        <v>0.125</v>
      </c>
      <c r="CK33" s="3">
        <f t="shared" si="13"/>
        <v>60000</v>
      </c>
      <c r="CL33" s="3">
        <f t="shared" si="14"/>
        <v>257500</v>
      </c>
      <c r="CM33" s="3">
        <f t="shared" si="15"/>
        <v>0</v>
      </c>
      <c r="CN33" s="3">
        <v>275000</v>
      </c>
      <c r="CO33" s="7">
        <f t="shared" si="16"/>
        <v>233000</v>
      </c>
      <c r="CP33" s="3">
        <f t="shared" si="17"/>
        <v>825500</v>
      </c>
      <c r="CR33" s="5">
        <v>28</v>
      </c>
      <c r="CS33" s="3" t="s">
        <v>3</v>
      </c>
      <c r="CT33" s="3">
        <v>0.125</v>
      </c>
      <c r="CU33" s="3">
        <f t="shared" si="18"/>
        <v>825500</v>
      </c>
      <c r="CV33" s="3">
        <f t="shared" si="19"/>
        <v>41958.333333333328</v>
      </c>
      <c r="CW33" s="3">
        <f t="shared" si="20"/>
        <v>867458.33333333337</v>
      </c>
      <c r="CY33" s="5">
        <v>28</v>
      </c>
      <c r="CZ33" s="3" t="s">
        <v>3</v>
      </c>
      <c r="DA33" s="3">
        <v>0.125</v>
      </c>
      <c r="DB33" s="3">
        <v>0.7</v>
      </c>
      <c r="DC33" s="3">
        <v>3800</v>
      </c>
      <c r="DD33" s="3">
        <f t="shared" si="21"/>
        <v>2660000</v>
      </c>
      <c r="DE33" s="3">
        <f t="shared" si="22"/>
        <v>867458.33333333337</v>
      </c>
      <c r="DF33" s="3">
        <f t="shared" si="23"/>
        <v>1792541.6666666665</v>
      </c>
      <c r="DG33" s="3">
        <f t="shared" si="24"/>
        <v>14340333.333333332</v>
      </c>
      <c r="DH33" s="3">
        <f t="shared" si="25"/>
        <v>3.0664297036361017</v>
      </c>
    </row>
    <row r="34" spans="1:112">
      <c r="A34" s="15">
        <v>29</v>
      </c>
      <c r="B34" s="3" t="s">
        <v>50</v>
      </c>
      <c r="C34" s="3">
        <v>60</v>
      </c>
      <c r="D34" s="3" t="s">
        <v>28</v>
      </c>
      <c r="E34" s="3" t="s">
        <v>29</v>
      </c>
      <c r="F34" s="3" t="s">
        <v>32</v>
      </c>
      <c r="H34" s="5">
        <v>29</v>
      </c>
      <c r="I34" s="3" t="s">
        <v>50</v>
      </c>
      <c r="J34" s="3">
        <v>0.25</v>
      </c>
      <c r="K34" s="3">
        <v>1.5</v>
      </c>
      <c r="L34" s="3">
        <v>6</v>
      </c>
      <c r="M34" s="3" t="s">
        <v>65</v>
      </c>
      <c r="N34" s="3">
        <v>10</v>
      </c>
      <c r="O34" s="3">
        <v>100</v>
      </c>
      <c r="P34" s="3">
        <v>50</v>
      </c>
      <c r="Q34" s="3">
        <v>50</v>
      </c>
      <c r="R34" s="3">
        <v>0.5</v>
      </c>
      <c r="T34" s="5">
        <v>29</v>
      </c>
      <c r="U34" s="3" t="s">
        <v>50</v>
      </c>
      <c r="V34" s="3">
        <v>0.25</v>
      </c>
      <c r="W34" s="3" t="s">
        <v>65</v>
      </c>
      <c r="X34" s="3">
        <v>10</v>
      </c>
      <c r="Y34" s="3">
        <v>10000</v>
      </c>
      <c r="Z34" s="3">
        <f t="shared" si="0"/>
        <v>100000</v>
      </c>
      <c r="AA34" s="3">
        <v>100</v>
      </c>
      <c r="AB34" s="3">
        <v>1900</v>
      </c>
      <c r="AC34" s="3">
        <f t="shared" si="1"/>
        <v>190000</v>
      </c>
      <c r="AD34" s="3">
        <v>50</v>
      </c>
      <c r="AE34" s="3">
        <v>1700</v>
      </c>
      <c r="AF34" s="3">
        <f t="shared" si="2"/>
        <v>85000</v>
      </c>
      <c r="AG34" s="3">
        <v>50</v>
      </c>
      <c r="AH34" s="3">
        <v>2400</v>
      </c>
      <c r="AI34" s="3">
        <f t="shared" si="3"/>
        <v>120000</v>
      </c>
      <c r="AJ34" s="3">
        <v>0.5</v>
      </c>
      <c r="AK34" s="3">
        <v>150000</v>
      </c>
      <c r="AM34" s="5">
        <v>29</v>
      </c>
      <c r="AN34" s="3" t="s">
        <v>50</v>
      </c>
      <c r="AO34" s="3">
        <v>0.25</v>
      </c>
      <c r="AP34" s="3">
        <v>40000</v>
      </c>
      <c r="AQ34" s="3">
        <v>1</v>
      </c>
      <c r="AR34" s="3">
        <v>3</v>
      </c>
      <c r="AS34" s="3">
        <f t="shared" si="4"/>
        <v>4444.4444444444443</v>
      </c>
      <c r="AT34" s="3">
        <v>28000</v>
      </c>
      <c r="AU34" s="3">
        <v>1</v>
      </c>
      <c r="AV34" s="3">
        <v>3</v>
      </c>
      <c r="AW34" s="3">
        <f t="shared" si="5"/>
        <v>3111.1111111111113</v>
      </c>
      <c r="AX34" s="3">
        <v>270000</v>
      </c>
      <c r="AY34" s="3">
        <v>1</v>
      </c>
      <c r="AZ34" s="3">
        <v>4</v>
      </c>
      <c r="BA34" s="3">
        <f t="shared" si="6"/>
        <v>22500</v>
      </c>
      <c r="BB34" s="3">
        <f t="shared" si="7"/>
        <v>30055.555555555555</v>
      </c>
      <c r="BD34" s="5">
        <v>29</v>
      </c>
      <c r="BE34" s="3" t="s">
        <v>50</v>
      </c>
      <c r="BF34" s="3">
        <v>0.25</v>
      </c>
      <c r="BG34" s="3">
        <v>250000</v>
      </c>
      <c r="BH34" s="3">
        <v>1.5</v>
      </c>
      <c r="BI34" s="7">
        <v>100000</v>
      </c>
      <c r="BJ34" s="3">
        <f t="shared" si="8"/>
        <v>150000</v>
      </c>
      <c r="BK34" s="3">
        <v>25</v>
      </c>
      <c r="BL34" s="3">
        <v>3800</v>
      </c>
      <c r="BM34" s="3">
        <f t="shared" si="9"/>
        <v>95000</v>
      </c>
      <c r="BO34" s="5">
        <v>29</v>
      </c>
      <c r="BP34" s="3" t="s">
        <v>50</v>
      </c>
      <c r="BQ34" s="3">
        <v>0.25</v>
      </c>
      <c r="BR34" s="3">
        <v>1.5</v>
      </c>
      <c r="BS34" s="3">
        <v>10</v>
      </c>
      <c r="BT34" s="3">
        <v>100</v>
      </c>
      <c r="BU34" s="3">
        <v>50</v>
      </c>
      <c r="BV34" s="3">
        <v>50</v>
      </c>
      <c r="BW34" s="3">
        <v>0.5</v>
      </c>
      <c r="BX34" s="3">
        <v>14.125</v>
      </c>
      <c r="BZ34" s="5">
        <v>29</v>
      </c>
      <c r="CA34" s="3" t="s">
        <v>50</v>
      </c>
      <c r="CB34" s="3">
        <v>0.25</v>
      </c>
      <c r="CC34" s="3">
        <f t="shared" si="10"/>
        <v>30055.555555555555</v>
      </c>
      <c r="CD34" s="3">
        <v>74250</v>
      </c>
      <c r="CE34" s="3">
        <f t="shared" si="11"/>
        <v>24750</v>
      </c>
      <c r="CF34" s="3">
        <f t="shared" si="12"/>
        <v>54805.555555555555</v>
      </c>
      <c r="CH34" s="5">
        <v>29</v>
      </c>
      <c r="CI34" s="3" t="s">
        <v>50</v>
      </c>
      <c r="CJ34" s="3">
        <v>0.25</v>
      </c>
      <c r="CK34" s="3">
        <f t="shared" si="13"/>
        <v>100000</v>
      </c>
      <c r="CL34" s="3">
        <f t="shared" si="14"/>
        <v>395000</v>
      </c>
      <c r="CM34" s="3">
        <f t="shared" si="15"/>
        <v>150000</v>
      </c>
      <c r="CN34" s="3">
        <v>390000</v>
      </c>
      <c r="CO34" s="7">
        <f t="shared" si="16"/>
        <v>495000</v>
      </c>
      <c r="CP34" s="3">
        <f t="shared" si="17"/>
        <v>1530000</v>
      </c>
      <c r="CR34" s="5">
        <v>29</v>
      </c>
      <c r="CS34" s="3" t="s">
        <v>50</v>
      </c>
      <c r="CT34" s="3">
        <v>0.25</v>
      </c>
      <c r="CU34" s="3">
        <f t="shared" si="18"/>
        <v>1530000</v>
      </c>
      <c r="CV34" s="3">
        <f t="shared" si="19"/>
        <v>54805.555555555555</v>
      </c>
      <c r="CW34" s="3">
        <f t="shared" si="20"/>
        <v>1584805.5555555555</v>
      </c>
      <c r="CY34" s="5">
        <v>29</v>
      </c>
      <c r="CZ34" s="3" t="s">
        <v>50</v>
      </c>
      <c r="DA34" s="3">
        <v>0.25</v>
      </c>
      <c r="DB34" s="3">
        <v>1.5</v>
      </c>
      <c r="DC34" s="3">
        <v>3800</v>
      </c>
      <c r="DD34" s="3">
        <f t="shared" si="21"/>
        <v>5700000</v>
      </c>
      <c r="DE34" s="3">
        <f t="shared" si="22"/>
        <v>1584805.5555555555</v>
      </c>
      <c r="DF34" s="3">
        <f t="shared" si="23"/>
        <v>4115194.4444444445</v>
      </c>
      <c r="DG34" s="3">
        <f t="shared" si="24"/>
        <v>16460777.777777778</v>
      </c>
      <c r="DH34" s="3">
        <f t="shared" si="25"/>
        <v>3.5966557411529632</v>
      </c>
    </row>
    <row r="35" spans="1:112">
      <c r="A35" s="15">
        <v>30</v>
      </c>
      <c r="B35" s="3" t="s">
        <v>51</v>
      </c>
      <c r="C35" s="3">
        <v>48</v>
      </c>
      <c r="D35" s="3" t="s">
        <v>31</v>
      </c>
      <c r="E35" s="3" t="s">
        <v>29</v>
      </c>
      <c r="F35" s="3" t="s">
        <v>30</v>
      </c>
      <c r="H35" s="5">
        <v>30</v>
      </c>
      <c r="I35" s="3" t="s">
        <v>51</v>
      </c>
      <c r="J35" s="3">
        <v>0.125</v>
      </c>
      <c r="K35" s="3">
        <v>0.6</v>
      </c>
      <c r="L35" s="3">
        <v>4.8</v>
      </c>
      <c r="M35" s="3" t="s">
        <v>65</v>
      </c>
      <c r="N35" s="3">
        <v>5</v>
      </c>
      <c r="O35" s="3">
        <v>50</v>
      </c>
      <c r="P35" s="3">
        <v>50</v>
      </c>
      <c r="Q35" s="3">
        <v>50</v>
      </c>
      <c r="R35" s="3">
        <v>0.25</v>
      </c>
      <c r="T35" s="5">
        <v>30</v>
      </c>
      <c r="U35" s="3" t="s">
        <v>51</v>
      </c>
      <c r="V35" s="3">
        <v>0.125</v>
      </c>
      <c r="W35" s="3" t="s">
        <v>65</v>
      </c>
      <c r="X35" s="3">
        <v>5</v>
      </c>
      <c r="Y35" s="3">
        <v>10000</v>
      </c>
      <c r="Z35" s="3">
        <f t="shared" si="0"/>
        <v>50000</v>
      </c>
      <c r="AA35" s="3">
        <v>50</v>
      </c>
      <c r="AB35" s="3">
        <v>1900</v>
      </c>
      <c r="AC35" s="3">
        <f t="shared" si="1"/>
        <v>95000</v>
      </c>
      <c r="AD35" s="3">
        <v>50</v>
      </c>
      <c r="AE35" s="3">
        <v>1700</v>
      </c>
      <c r="AF35" s="3">
        <f t="shared" si="2"/>
        <v>85000</v>
      </c>
      <c r="AG35" s="3">
        <v>50</v>
      </c>
      <c r="AH35" s="3">
        <v>2400</v>
      </c>
      <c r="AI35" s="3">
        <f t="shared" si="3"/>
        <v>120000</v>
      </c>
      <c r="AJ35" s="3">
        <v>0.25</v>
      </c>
      <c r="AK35" s="3">
        <v>75000</v>
      </c>
      <c r="AM35" s="5">
        <v>30</v>
      </c>
      <c r="AN35" s="3" t="s">
        <v>51</v>
      </c>
      <c r="AO35" s="3">
        <v>0.125</v>
      </c>
      <c r="AP35" s="3">
        <v>50000</v>
      </c>
      <c r="AQ35" s="3">
        <v>1</v>
      </c>
      <c r="AR35" s="3">
        <v>5</v>
      </c>
      <c r="AS35" s="3">
        <f t="shared" si="4"/>
        <v>3333.3333333333335</v>
      </c>
      <c r="AT35" s="3">
        <v>30000</v>
      </c>
      <c r="AU35" s="3">
        <v>2</v>
      </c>
      <c r="AV35" s="3">
        <v>3</v>
      </c>
      <c r="AW35" s="3">
        <f t="shared" si="5"/>
        <v>6666.666666666667</v>
      </c>
      <c r="AX35" s="3">
        <v>275000</v>
      </c>
      <c r="AY35" s="3">
        <v>1</v>
      </c>
      <c r="AZ35" s="3">
        <v>5</v>
      </c>
      <c r="BA35" s="3">
        <f t="shared" si="6"/>
        <v>18333.333333333332</v>
      </c>
      <c r="BB35" s="3">
        <f t="shared" si="7"/>
        <v>28333.333333333332</v>
      </c>
      <c r="BD35" s="5">
        <v>30</v>
      </c>
      <c r="BE35" s="3" t="s">
        <v>51</v>
      </c>
      <c r="BF35" s="3">
        <v>0.125</v>
      </c>
      <c r="BG35" s="3">
        <v>125000</v>
      </c>
      <c r="BH35" s="3">
        <v>0.6</v>
      </c>
      <c r="BI35" s="7">
        <v>100000</v>
      </c>
      <c r="BJ35" s="3">
        <f t="shared" si="8"/>
        <v>60000</v>
      </c>
      <c r="BK35" s="3">
        <v>15</v>
      </c>
      <c r="BL35" s="3">
        <v>3800</v>
      </c>
      <c r="BM35" s="3">
        <f t="shared" si="9"/>
        <v>57000</v>
      </c>
      <c r="BO35" s="5">
        <v>30</v>
      </c>
      <c r="BP35" s="3" t="s">
        <v>51</v>
      </c>
      <c r="BQ35" s="3">
        <v>0.125</v>
      </c>
      <c r="BR35" s="3">
        <v>0.6</v>
      </c>
      <c r="BS35" s="3">
        <v>5</v>
      </c>
      <c r="BT35" s="3">
        <v>50</v>
      </c>
      <c r="BU35" s="3">
        <v>50</v>
      </c>
      <c r="BV35" s="3">
        <v>50</v>
      </c>
      <c r="BW35" s="3">
        <v>0.25</v>
      </c>
      <c r="BX35" s="3">
        <v>11.75</v>
      </c>
      <c r="BZ35" s="5">
        <v>30</v>
      </c>
      <c r="CA35" s="3" t="s">
        <v>51</v>
      </c>
      <c r="CB35" s="3">
        <v>0.125</v>
      </c>
      <c r="CC35" s="3">
        <f t="shared" si="10"/>
        <v>28333.333333333332</v>
      </c>
      <c r="CD35" s="3">
        <v>37125</v>
      </c>
      <c r="CE35" s="3">
        <f t="shared" si="11"/>
        <v>12375</v>
      </c>
      <c r="CF35" s="3">
        <f t="shared" si="12"/>
        <v>40708.333333333328</v>
      </c>
      <c r="CH35" s="5">
        <v>30</v>
      </c>
      <c r="CI35" s="3" t="s">
        <v>51</v>
      </c>
      <c r="CJ35" s="3">
        <v>0.125</v>
      </c>
      <c r="CK35" s="3">
        <f t="shared" si="13"/>
        <v>50000</v>
      </c>
      <c r="CL35" s="3">
        <f t="shared" si="14"/>
        <v>300000</v>
      </c>
      <c r="CM35" s="3">
        <f t="shared" si="15"/>
        <v>75000</v>
      </c>
      <c r="CN35" s="3">
        <v>280000</v>
      </c>
      <c r="CO35" s="7">
        <f t="shared" si="16"/>
        <v>242000</v>
      </c>
      <c r="CP35" s="3">
        <f t="shared" si="17"/>
        <v>947000</v>
      </c>
      <c r="CR35" s="5">
        <v>30</v>
      </c>
      <c r="CS35" s="3" t="s">
        <v>51</v>
      </c>
      <c r="CT35" s="3">
        <v>0.125</v>
      </c>
      <c r="CU35" s="3">
        <f t="shared" si="18"/>
        <v>947000</v>
      </c>
      <c r="CV35" s="3">
        <f t="shared" si="19"/>
        <v>40708.333333333328</v>
      </c>
      <c r="CW35" s="3">
        <f t="shared" si="20"/>
        <v>987708.33333333337</v>
      </c>
      <c r="CY35" s="5">
        <v>30</v>
      </c>
      <c r="CZ35" s="3" t="s">
        <v>51</v>
      </c>
      <c r="DA35" s="3">
        <v>0.125</v>
      </c>
      <c r="DB35" s="3">
        <v>0.6</v>
      </c>
      <c r="DC35" s="3">
        <v>3800</v>
      </c>
      <c r="DD35" s="3">
        <f t="shared" si="21"/>
        <v>2280000</v>
      </c>
      <c r="DE35" s="3">
        <f t="shared" si="22"/>
        <v>987708.33333333337</v>
      </c>
      <c r="DF35" s="3">
        <f t="shared" si="23"/>
        <v>1292291.6666666665</v>
      </c>
      <c r="DG35" s="3">
        <f t="shared" si="24"/>
        <v>10338333.333333332</v>
      </c>
      <c r="DH35" s="3">
        <f t="shared" si="25"/>
        <v>2.3083737608099555</v>
      </c>
    </row>
    <row r="36" spans="1:112">
      <c r="A36" s="15">
        <v>31</v>
      </c>
      <c r="B36" s="3" t="s">
        <v>162</v>
      </c>
      <c r="C36" s="15">
        <v>57</v>
      </c>
      <c r="E36" s="3" t="s">
        <v>29</v>
      </c>
      <c r="F36" s="3" t="s">
        <v>30</v>
      </c>
      <c r="H36" s="5">
        <v>31</v>
      </c>
      <c r="I36" s="3" t="s">
        <v>162</v>
      </c>
      <c r="J36" s="3">
        <v>0.25</v>
      </c>
      <c r="K36" s="3">
        <v>1</v>
      </c>
      <c r="L36" s="3">
        <v>4</v>
      </c>
      <c r="M36" s="3" t="s">
        <v>64</v>
      </c>
      <c r="N36" s="3">
        <v>6</v>
      </c>
      <c r="O36" s="3">
        <v>50</v>
      </c>
      <c r="P36" s="3">
        <v>0</v>
      </c>
      <c r="Q36" s="3">
        <v>50</v>
      </c>
      <c r="R36" s="3">
        <v>0</v>
      </c>
      <c r="T36" s="5">
        <v>31</v>
      </c>
      <c r="U36" s="3" t="s">
        <v>162</v>
      </c>
      <c r="V36" s="3">
        <v>0.25</v>
      </c>
      <c r="W36" s="3" t="s">
        <v>64</v>
      </c>
      <c r="X36" s="3">
        <v>6</v>
      </c>
      <c r="Y36" s="3">
        <v>10000</v>
      </c>
      <c r="Z36" s="3">
        <f>X36*Y36</f>
        <v>60000</v>
      </c>
      <c r="AA36" s="3">
        <v>50</v>
      </c>
      <c r="AB36" s="3">
        <v>1900</v>
      </c>
      <c r="AC36" s="3">
        <f>AA36*AB36</f>
        <v>95000</v>
      </c>
      <c r="AD36" s="3">
        <v>0</v>
      </c>
      <c r="AE36" s="3">
        <v>1700</v>
      </c>
      <c r="AF36" s="3">
        <f>AD36*AE36</f>
        <v>0</v>
      </c>
      <c r="AG36" s="3">
        <v>50</v>
      </c>
      <c r="AH36" s="3">
        <v>2400</v>
      </c>
      <c r="AI36" s="3">
        <f>AG36*AH36</f>
        <v>120000</v>
      </c>
      <c r="AJ36" s="3">
        <v>0</v>
      </c>
      <c r="AK36" s="6">
        <v>0</v>
      </c>
      <c r="AM36" s="5">
        <v>31</v>
      </c>
      <c r="AN36" s="3" t="s">
        <v>162</v>
      </c>
      <c r="AO36" s="3">
        <v>0.25</v>
      </c>
      <c r="AP36" s="7">
        <v>45000</v>
      </c>
      <c r="AQ36" s="3">
        <v>2</v>
      </c>
      <c r="AR36" s="3">
        <v>4</v>
      </c>
      <c r="AS36" s="3">
        <f>AP36*AQ36/AR36/3</f>
        <v>7500</v>
      </c>
      <c r="AT36" s="7">
        <v>28000</v>
      </c>
      <c r="AU36" s="3">
        <v>2</v>
      </c>
      <c r="AV36" s="3">
        <v>3</v>
      </c>
      <c r="AW36" s="3">
        <f>AT36*AU36/AV36/3</f>
        <v>6222.2222222222226</v>
      </c>
      <c r="AX36" s="7">
        <v>275000</v>
      </c>
      <c r="AY36" s="3">
        <v>1</v>
      </c>
      <c r="AZ36" s="3">
        <v>4</v>
      </c>
      <c r="BA36" s="3">
        <f>AX36*AY36/AZ36/3</f>
        <v>22916.666666666668</v>
      </c>
      <c r="BB36" s="3">
        <f>AS36+AW36+BA36</f>
        <v>36638.888888888891</v>
      </c>
      <c r="BD36" s="5">
        <v>31</v>
      </c>
      <c r="BE36" s="3" t="s">
        <v>162</v>
      </c>
      <c r="BF36" s="3">
        <v>0.25</v>
      </c>
      <c r="BG36" s="7">
        <v>100000</v>
      </c>
      <c r="BH36" s="3">
        <v>1</v>
      </c>
      <c r="BI36" s="7">
        <v>100000</v>
      </c>
      <c r="BJ36" s="3">
        <f>BI36*BH36</f>
        <v>100000</v>
      </c>
      <c r="BK36" s="3">
        <v>9</v>
      </c>
      <c r="BL36" s="3">
        <v>3800</v>
      </c>
      <c r="BM36" s="3">
        <f>BL36*BK36</f>
        <v>34200</v>
      </c>
      <c r="BO36" s="5">
        <v>31</v>
      </c>
      <c r="BP36" s="3" t="s">
        <v>162</v>
      </c>
      <c r="BQ36" s="3">
        <v>0.25</v>
      </c>
      <c r="BR36" s="3">
        <v>1</v>
      </c>
      <c r="BS36" s="3">
        <v>6</v>
      </c>
      <c r="BT36" s="3">
        <v>50</v>
      </c>
      <c r="BU36" s="3">
        <v>0</v>
      </c>
      <c r="BV36" s="3">
        <v>50</v>
      </c>
      <c r="BW36" s="3">
        <v>0</v>
      </c>
      <c r="BX36" s="3">
        <v>12.125</v>
      </c>
      <c r="BZ36" s="5">
        <v>31</v>
      </c>
      <c r="CA36" s="3" t="s">
        <v>162</v>
      </c>
      <c r="CB36" s="3">
        <v>0.25</v>
      </c>
      <c r="CC36" s="3">
        <f t="shared" si="10"/>
        <v>36638.888888888891</v>
      </c>
      <c r="CD36" s="3">
        <f>CD44*CB36/CB44</f>
        <v>74250</v>
      </c>
      <c r="CE36" s="3">
        <f>CD36/3</f>
        <v>24750</v>
      </c>
      <c r="CF36" s="3">
        <f>SUM(CC36,CE36)</f>
        <v>61388.888888888891</v>
      </c>
      <c r="CH36" s="5">
        <v>31</v>
      </c>
      <c r="CI36" s="3" t="s">
        <v>162</v>
      </c>
      <c r="CJ36" s="3">
        <v>0.25</v>
      </c>
      <c r="CK36" s="3">
        <f t="shared" si="13"/>
        <v>60000</v>
      </c>
      <c r="CL36" s="3">
        <f t="shared" si="14"/>
        <v>215000</v>
      </c>
      <c r="CM36" s="3">
        <f t="shared" si="15"/>
        <v>0</v>
      </c>
      <c r="CN36" s="3">
        <v>275000</v>
      </c>
      <c r="CO36" s="7">
        <f t="shared" si="16"/>
        <v>234200</v>
      </c>
      <c r="CP36" s="3">
        <f t="shared" si="17"/>
        <v>784200</v>
      </c>
      <c r="CR36" s="5">
        <v>31</v>
      </c>
      <c r="CS36" s="3" t="s">
        <v>162</v>
      </c>
      <c r="CT36" s="3">
        <v>0.25</v>
      </c>
      <c r="CU36" s="3">
        <f t="shared" si="18"/>
        <v>784200</v>
      </c>
      <c r="CV36" s="3">
        <f t="shared" si="19"/>
        <v>61388.888888888891</v>
      </c>
      <c r="CW36" s="3">
        <f t="shared" si="20"/>
        <v>845588.88888888888</v>
      </c>
      <c r="CY36" s="5">
        <v>31</v>
      </c>
      <c r="CZ36" s="3" t="s">
        <v>162</v>
      </c>
      <c r="DA36" s="3">
        <v>0.25</v>
      </c>
      <c r="DB36" s="3">
        <v>1</v>
      </c>
      <c r="DC36" s="3">
        <v>3800</v>
      </c>
      <c r="DD36" s="3">
        <f t="shared" si="21"/>
        <v>3800000</v>
      </c>
      <c r="DE36" s="3">
        <f t="shared" si="22"/>
        <v>845588.88888888888</v>
      </c>
      <c r="DF36" s="3">
        <f t="shared" si="23"/>
        <v>2954411.111111111</v>
      </c>
      <c r="DG36" s="3">
        <f t="shared" si="24"/>
        <v>11817644.444444444</v>
      </c>
      <c r="DH36" s="3">
        <f t="shared" si="25"/>
        <v>4.4939095699249698</v>
      </c>
    </row>
    <row r="37" spans="1:112">
      <c r="A37" s="15">
        <v>32</v>
      </c>
      <c r="B37" s="3" t="s">
        <v>163</v>
      </c>
      <c r="C37" s="15">
        <v>38</v>
      </c>
      <c r="D37" s="3" t="s">
        <v>31</v>
      </c>
      <c r="E37" s="3" t="s">
        <v>164</v>
      </c>
      <c r="F37" s="3" t="s">
        <v>165</v>
      </c>
      <c r="H37" s="5">
        <v>32</v>
      </c>
      <c r="I37" s="3" t="s">
        <v>163</v>
      </c>
      <c r="J37" s="3">
        <v>0.09</v>
      </c>
      <c r="K37" s="3">
        <v>0.5</v>
      </c>
      <c r="L37" s="3">
        <v>5.5555555555555554</v>
      </c>
      <c r="M37" s="3" t="s">
        <v>64</v>
      </c>
      <c r="N37" s="3">
        <v>5</v>
      </c>
      <c r="O37" s="3">
        <v>25</v>
      </c>
      <c r="P37" s="3">
        <v>0</v>
      </c>
      <c r="Q37" s="3">
        <v>25</v>
      </c>
      <c r="R37" s="3">
        <v>0.01</v>
      </c>
      <c r="T37" s="5">
        <v>32</v>
      </c>
      <c r="U37" s="3" t="s">
        <v>163</v>
      </c>
      <c r="V37" s="3">
        <v>0.09</v>
      </c>
      <c r="W37" s="3" t="s">
        <v>64</v>
      </c>
      <c r="X37" s="3">
        <v>5</v>
      </c>
      <c r="Y37" s="3">
        <v>10000</v>
      </c>
      <c r="Z37" s="3">
        <f t="shared" ref="Z37:Z45" si="26">X37*Y37</f>
        <v>50000</v>
      </c>
      <c r="AA37" s="3">
        <v>25</v>
      </c>
      <c r="AB37" s="3">
        <v>1900</v>
      </c>
      <c r="AC37" s="3">
        <f t="shared" ref="AC37:AC45" si="27">AA37*AB37</f>
        <v>47500</v>
      </c>
      <c r="AD37" s="3">
        <v>0</v>
      </c>
      <c r="AE37" s="3">
        <v>1700</v>
      </c>
      <c r="AF37" s="3">
        <f t="shared" ref="AF37:AF45" si="28">AD37*AE37</f>
        <v>0</v>
      </c>
      <c r="AG37" s="3">
        <v>25</v>
      </c>
      <c r="AH37" s="3">
        <v>2400</v>
      </c>
      <c r="AI37" s="3">
        <f t="shared" ref="AI37:AI45" si="29">AG37*AH37</f>
        <v>60000</v>
      </c>
      <c r="AJ37" s="3">
        <v>0.01</v>
      </c>
      <c r="AK37" s="6">
        <v>30000</v>
      </c>
      <c r="AM37" s="5">
        <v>32</v>
      </c>
      <c r="AN37" s="3" t="s">
        <v>163</v>
      </c>
      <c r="AO37" s="3">
        <v>0.09</v>
      </c>
      <c r="AP37" s="7">
        <v>55000</v>
      </c>
      <c r="AQ37" s="3">
        <v>1</v>
      </c>
      <c r="AR37" s="3">
        <v>5</v>
      </c>
      <c r="AS37" s="3">
        <f t="shared" ref="AS37:AS45" si="30">AP37*AQ37/AR37/3</f>
        <v>3666.6666666666665</v>
      </c>
      <c r="AT37" s="7">
        <v>30000</v>
      </c>
      <c r="AU37" s="3">
        <v>1</v>
      </c>
      <c r="AV37" s="3">
        <v>4</v>
      </c>
      <c r="AW37" s="3">
        <f t="shared" ref="AW37:AW45" si="31">AT37*AU37/AV37/3</f>
        <v>2500</v>
      </c>
      <c r="AX37" s="7">
        <v>270000</v>
      </c>
      <c r="AY37" s="3">
        <v>1</v>
      </c>
      <c r="AZ37" s="3">
        <v>4</v>
      </c>
      <c r="BA37" s="3">
        <f t="shared" ref="BA37:BA45" si="32">AX37*AY37/AZ37/3</f>
        <v>22500</v>
      </c>
      <c r="BB37" s="3">
        <f t="shared" ref="BB37:BB45" si="33">AS37+AW37+BA37</f>
        <v>28666.666666666664</v>
      </c>
      <c r="BD37" s="5">
        <v>32</v>
      </c>
      <c r="BE37" s="3" t="s">
        <v>163</v>
      </c>
      <c r="BF37" s="3">
        <v>0.09</v>
      </c>
      <c r="BG37" s="7">
        <v>125000</v>
      </c>
      <c r="BH37" s="3">
        <v>0.5</v>
      </c>
      <c r="BI37" s="7">
        <v>100000</v>
      </c>
      <c r="BJ37" s="3">
        <f t="shared" ref="BJ37:BJ45" si="34">BI37*BH37</f>
        <v>50000</v>
      </c>
      <c r="BK37" s="3">
        <v>9</v>
      </c>
      <c r="BL37" s="3">
        <v>3800</v>
      </c>
      <c r="BM37" s="3">
        <f t="shared" ref="BM37:BM45" si="35">BL37*BK37</f>
        <v>34200</v>
      </c>
      <c r="BO37" s="5">
        <v>32</v>
      </c>
      <c r="BP37" s="3" t="s">
        <v>163</v>
      </c>
      <c r="BQ37" s="3">
        <v>0.09</v>
      </c>
      <c r="BR37" s="3">
        <v>0.5</v>
      </c>
      <c r="BS37" s="3">
        <v>5</v>
      </c>
      <c r="BT37" s="3">
        <v>25</v>
      </c>
      <c r="BU37" s="3">
        <v>0</v>
      </c>
      <c r="BV37" s="3">
        <v>25</v>
      </c>
      <c r="BW37" s="3">
        <v>0.01</v>
      </c>
      <c r="BX37" s="3">
        <v>17.875</v>
      </c>
      <c r="BZ37" s="5">
        <v>32</v>
      </c>
      <c r="CA37" s="3" t="s">
        <v>163</v>
      </c>
      <c r="CB37" s="3">
        <v>0.09</v>
      </c>
      <c r="CC37" s="3">
        <f t="shared" si="10"/>
        <v>28666.666666666664</v>
      </c>
      <c r="CD37" s="3">
        <f>CD36*CB37/CB36</f>
        <v>26730</v>
      </c>
      <c r="CE37" s="3">
        <f t="shared" ref="CE37:CE45" si="36">CD37/3</f>
        <v>8910</v>
      </c>
      <c r="CF37" s="3">
        <f t="shared" ref="CF37:CF45" si="37">SUM(CC37,CE37)</f>
        <v>37576.666666666664</v>
      </c>
      <c r="CH37" s="5">
        <v>32</v>
      </c>
      <c r="CI37" s="3" t="s">
        <v>163</v>
      </c>
      <c r="CJ37" s="3">
        <v>0.09</v>
      </c>
      <c r="CK37" s="3">
        <f t="shared" si="13"/>
        <v>50000</v>
      </c>
      <c r="CL37" s="3">
        <f t="shared" si="14"/>
        <v>107500</v>
      </c>
      <c r="CM37" s="3">
        <f t="shared" si="15"/>
        <v>30000</v>
      </c>
      <c r="CN37" s="3">
        <v>355000</v>
      </c>
      <c r="CO37" s="7">
        <f t="shared" si="16"/>
        <v>209200</v>
      </c>
      <c r="CP37" s="3">
        <f t="shared" si="17"/>
        <v>751700</v>
      </c>
      <c r="CR37" s="5">
        <v>32</v>
      </c>
      <c r="CS37" s="3" t="s">
        <v>163</v>
      </c>
      <c r="CT37" s="3">
        <v>0.09</v>
      </c>
      <c r="CU37" s="3">
        <f t="shared" si="18"/>
        <v>751700</v>
      </c>
      <c r="CV37" s="3">
        <f t="shared" si="19"/>
        <v>37576.666666666664</v>
      </c>
      <c r="CW37" s="3">
        <f t="shared" si="20"/>
        <v>789276.66666666663</v>
      </c>
      <c r="CY37" s="5">
        <v>32</v>
      </c>
      <c r="CZ37" s="3" t="s">
        <v>163</v>
      </c>
      <c r="DA37" s="3">
        <v>0.09</v>
      </c>
      <c r="DB37" s="3">
        <v>0.5</v>
      </c>
      <c r="DC37" s="3">
        <v>3800</v>
      </c>
      <c r="DD37" s="3">
        <f t="shared" si="21"/>
        <v>1900000</v>
      </c>
      <c r="DE37" s="3">
        <f t="shared" si="22"/>
        <v>789276.66666666663</v>
      </c>
      <c r="DF37" s="3">
        <f t="shared" si="23"/>
        <v>1110723.3333333335</v>
      </c>
      <c r="DG37" s="3">
        <f t="shared" si="24"/>
        <v>12341370.370370373</v>
      </c>
      <c r="DH37" s="3">
        <f t="shared" si="25"/>
        <v>2.4072674136234444</v>
      </c>
    </row>
    <row r="38" spans="1:112">
      <c r="A38" s="15">
        <v>33</v>
      </c>
      <c r="B38" s="3" t="s">
        <v>166</v>
      </c>
      <c r="C38" s="15">
        <v>68</v>
      </c>
      <c r="D38" s="3" t="s">
        <v>28</v>
      </c>
      <c r="E38" s="3" t="s">
        <v>29</v>
      </c>
      <c r="F38" s="3" t="s">
        <v>30</v>
      </c>
      <c r="H38" s="5">
        <v>33</v>
      </c>
      <c r="I38" s="3" t="s">
        <v>166</v>
      </c>
      <c r="J38" s="3">
        <v>0.45</v>
      </c>
      <c r="K38" s="3">
        <v>2.2000000000000002</v>
      </c>
      <c r="L38" s="3">
        <v>4.8888888888888893</v>
      </c>
      <c r="M38" s="3" t="s">
        <v>63</v>
      </c>
      <c r="N38" s="3">
        <v>25</v>
      </c>
      <c r="O38" s="3">
        <v>125</v>
      </c>
      <c r="P38" s="3">
        <v>75</v>
      </c>
      <c r="Q38" s="3">
        <v>75</v>
      </c>
      <c r="R38" s="3">
        <v>0</v>
      </c>
      <c r="T38" s="5">
        <v>33</v>
      </c>
      <c r="U38" s="3" t="s">
        <v>166</v>
      </c>
      <c r="V38" s="3">
        <v>0.45</v>
      </c>
      <c r="W38" s="3" t="s">
        <v>63</v>
      </c>
      <c r="X38" s="3">
        <v>25</v>
      </c>
      <c r="Y38" s="3">
        <v>11000</v>
      </c>
      <c r="Z38" s="3">
        <f t="shared" si="26"/>
        <v>275000</v>
      </c>
      <c r="AA38" s="3">
        <v>125</v>
      </c>
      <c r="AB38" s="3">
        <v>1900</v>
      </c>
      <c r="AC38" s="3">
        <f t="shared" si="27"/>
        <v>237500</v>
      </c>
      <c r="AD38" s="3">
        <v>75</v>
      </c>
      <c r="AE38" s="3">
        <v>1700</v>
      </c>
      <c r="AF38" s="3">
        <f t="shared" si="28"/>
        <v>127500</v>
      </c>
      <c r="AG38" s="3">
        <v>75</v>
      </c>
      <c r="AH38" s="3">
        <v>2400</v>
      </c>
      <c r="AI38" s="3">
        <f t="shared" si="29"/>
        <v>180000</v>
      </c>
      <c r="AJ38" s="3">
        <v>0</v>
      </c>
      <c r="AK38" s="6">
        <v>0</v>
      </c>
      <c r="AM38" s="5">
        <v>33</v>
      </c>
      <c r="AN38" s="3" t="s">
        <v>166</v>
      </c>
      <c r="AO38" s="3">
        <v>0.45</v>
      </c>
      <c r="AP38" s="7">
        <v>45000</v>
      </c>
      <c r="AQ38" s="3">
        <v>2</v>
      </c>
      <c r="AR38" s="3">
        <v>4</v>
      </c>
      <c r="AS38" s="3">
        <f t="shared" si="30"/>
        <v>7500</v>
      </c>
      <c r="AT38" s="7">
        <v>28000</v>
      </c>
      <c r="AU38" s="3">
        <v>2</v>
      </c>
      <c r="AV38" s="3">
        <v>3</v>
      </c>
      <c r="AW38" s="3">
        <f t="shared" si="31"/>
        <v>6222.2222222222226</v>
      </c>
      <c r="AX38" s="7">
        <v>265000</v>
      </c>
      <c r="AY38" s="3">
        <v>1</v>
      </c>
      <c r="AZ38" s="3">
        <v>4</v>
      </c>
      <c r="BA38" s="3">
        <f t="shared" si="32"/>
        <v>22083.333333333332</v>
      </c>
      <c r="BB38" s="3">
        <f t="shared" si="33"/>
        <v>35805.555555555555</v>
      </c>
      <c r="BD38" s="5">
        <v>33</v>
      </c>
      <c r="BE38" s="3" t="s">
        <v>166</v>
      </c>
      <c r="BF38" s="3">
        <v>0.45</v>
      </c>
      <c r="BG38" s="7">
        <v>300000</v>
      </c>
      <c r="BH38" s="3">
        <v>2.2000000000000002</v>
      </c>
      <c r="BI38" s="7">
        <v>100000</v>
      </c>
      <c r="BJ38" s="3">
        <f t="shared" si="34"/>
        <v>220000.00000000003</v>
      </c>
      <c r="BK38" s="3">
        <v>50</v>
      </c>
      <c r="BL38" s="3">
        <v>3800</v>
      </c>
      <c r="BM38" s="3">
        <f t="shared" si="35"/>
        <v>190000</v>
      </c>
      <c r="BO38" s="5">
        <v>33</v>
      </c>
      <c r="BP38" s="3" t="s">
        <v>166</v>
      </c>
      <c r="BQ38" s="3">
        <v>0.45</v>
      </c>
      <c r="BR38" s="3">
        <v>2.2000000000000002</v>
      </c>
      <c r="BS38" s="3">
        <v>25</v>
      </c>
      <c r="BT38" s="3">
        <v>125</v>
      </c>
      <c r="BU38" s="3">
        <v>75</v>
      </c>
      <c r="BV38" s="3">
        <v>75</v>
      </c>
      <c r="BW38" s="3">
        <v>0</v>
      </c>
      <c r="BX38" s="3">
        <v>22.875</v>
      </c>
      <c r="BZ38" s="5">
        <v>33</v>
      </c>
      <c r="CA38" s="3" t="s">
        <v>166</v>
      </c>
      <c r="CB38" s="3">
        <v>0.45</v>
      </c>
      <c r="CC38" s="3">
        <f t="shared" si="10"/>
        <v>35805.555555555555</v>
      </c>
      <c r="CD38" s="3">
        <f t="shared" ref="CD38:CD43" si="38">CD37*CB37/CB38</f>
        <v>5345.9999999999991</v>
      </c>
      <c r="CE38" s="3">
        <f t="shared" si="36"/>
        <v>1781.9999999999998</v>
      </c>
      <c r="CF38" s="3">
        <f t="shared" si="37"/>
        <v>37587.555555555555</v>
      </c>
      <c r="CH38" s="5">
        <v>33</v>
      </c>
      <c r="CI38" s="3" t="s">
        <v>166</v>
      </c>
      <c r="CJ38" s="3">
        <v>0.45</v>
      </c>
      <c r="CK38" s="3">
        <f t="shared" si="13"/>
        <v>275000</v>
      </c>
      <c r="CL38" s="3">
        <f t="shared" si="14"/>
        <v>545000</v>
      </c>
      <c r="CM38" s="3">
        <f t="shared" si="15"/>
        <v>0</v>
      </c>
      <c r="CN38" s="3">
        <v>590000</v>
      </c>
      <c r="CO38" s="7">
        <f t="shared" si="16"/>
        <v>710000</v>
      </c>
      <c r="CP38" s="3">
        <f t="shared" si="17"/>
        <v>2120000</v>
      </c>
      <c r="CR38" s="5">
        <v>33</v>
      </c>
      <c r="CS38" s="3" t="s">
        <v>166</v>
      </c>
      <c r="CT38" s="3">
        <v>0.45</v>
      </c>
      <c r="CU38" s="3">
        <f t="shared" si="18"/>
        <v>2120000</v>
      </c>
      <c r="CV38" s="3">
        <f t="shared" si="19"/>
        <v>37587.555555555555</v>
      </c>
      <c r="CW38" s="3">
        <f t="shared" si="20"/>
        <v>2157587.5555555555</v>
      </c>
      <c r="CY38" s="5">
        <v>33</v>
      </c>
      <c r="CZ38" s="3" t="s">
        <v>166</v>
      </c>
      <c r="DA38" s="3">
        <v>0.45</v>
      </c>
      <c r="DB38" s="3">
        <v>2.2000000000000002</v>
      </c>
      <c r="DC38" s="3">
        <v>3800</v>
      </c>
      <c r="DD38" s="3">
        <f t="shared" si="21"/>
        <v>8360000</v>
      </c>
      <c r="DE38" s="3">
        <f t="shared" si="22"/>
        <v>2157587.5555555555</v>
      </c>
      <c r="DF38" s="3">
        <f t="shared" si="23"/>
        <v>6202412.444444444</v>
      </c>
      <c r="DG38" s="3">
        <f t="shared" si="24"/>
        <v>13783138.765432097</v>
      </c>
      <c r="DH38" s="3">
        <f t="shared" si="25"/>
        <v>3.8746979136368767</v>
      </c>
    </row>
    <row r="39" spans="1:112">
      <c r="A39" s="15">
        <v>34</v>
      </c>
      <c r="B39" s="3" t="s">
        <v>167</v>
      </c>
      <c r="C39" s="15">
        <v>54</v>
      </c>
      <c r="D39" s="3" t="s">
        <v>28</v>
      </c>
      <c r="E39" s="3" t="s">
        <v>29</v>
      </c>
      <c r="F39" s="3" t="s">
        <v>30</v>
      </c>
      <c r="H39" s="5">
        <v>34</v>
      </c>
      <c r="I39" s="3" t="s">
        <v>167</v>
      </c>
      <c r="J39" s="3">
        <v>2.5000000000000001E-2</v>
      </c>
      <c r="K39" s="3">
        <v>1</v>
      </c>
      <c r="L39" s="3">
        <v>40</v>
      </c>
      <c r="M39" s="3" t="s">
        <v>64</v>
      </c>
      <c r="N39" s="3">
        <v>10</v>
      </c>
      <c r="O39" s="3">
        <v>50</v>
      </c>
      <c r="P39" s="3">
        <v>0</v>
      </c>
      <c r="Q39" s="3">
        <v>50</v>
      </c>
      <c r="R39" s="3">
        <v>0</v>
      </c>
      <c r="T39" s="5">
        <v>34</v>
      </c>
      <c r="U39" s="3" t="s">
        <v>167</v>
      </c>
      <c r="V39" s="3">
        <v>2.5000000000000001E-2</v>
      </c>
      <c r="W39" s="3" t="s">
        <v>64</v>
      </c>
      <c r="X39" s="3">
        <v>10</v>
      </c>
      <c r="Y39" s="3">
        <v>10000</v>
      </c>
      <c r="Z39" s="3">
        <f t="shared" si="26"/>
        <v>100000</v>
      </c>
      <c r="AA39" s="3">
        <v>50</v>
      </c>
      <c r="AB39" s="3">
        <v>1900</v>
      </c>
      <c r="AC39" s="3">
        <f t="shared" si="27"/>
        <v>95000</v>
      </c>
      <c r="AD39" s="3">
        <v>0</v>
      </c>
      <c r="AE39" s="3">
        <v>1700</v>
      </c>
      <c r="AF39" s="3">
        <f t="shared" si="28"/>
        <v>0</v>
      </c>
      <c r="AG39" s="3">
        <v>50</v>
      </c>
      <c r="AH39" s="3">
        <v>2400</v>
      </c>
      <c r="AI39" s="3">
        <f t="shared" si="29"/>
        <v>120000</v>
      </c>
      <c r="AJ39" s="3">
        <v>0</v>
      </c>
      <c r="AK39" s="6">
        <v>0</v>
      </c>
      <c r="AM39" s="5">
        <v>34</v>
      </c>
      <c r="AN39" s="3" t="s">
        <v>167</v>
      </c>
      <c r="AO39" s="3">
        <v>2.5000000000000001E-2</v>
      </c>
      <c r="AP39" s="7">
        <v>45000</v>
      </c>
      <c r="AQ39" s="3">
        <v>1</v>
      </c>
      <c r="AR39" s="3">
        <v>3</v>
      </c>
      <c r="AS39" s="3">
        <f t="shared" si="30"/>
        <v>5000</v>
      </c>
      <c r="AT39" s="7">
        <v>27000</v>
      </c>
      <c r="AU39" s="3">
        <v>1</v>
      </c>
      <c r="AV39" s="3">
        <v>3</v>
      </c>
      <c r="AW39" s="3">
        <f t="shared" si="31"/>
        <v>3000</v>
      </c>
      <c r="AX39" s="7">
        <v>280000</v>
      </c>
      <c r="AY39" s="3">
        <v>1</v>
      </c>
      <c r="AZ39" s="3">
        <v>5</v>
      </c>
      <c r="BA39" s="3">
        <f t="shared" si="32"/>
        <v>18666.666666666668</v>
      </c>
      <c r="BB39" s="3">
        <f t="shared" si="33"/>
        <v>26666.666666666668</v>
      </c>
      <c r="BD39" s="5">
        <v>34</v>
      </c>
      <c r="BE39" s="3" t="s">
        <v>167</v>
      </c>
      <c r="BF39" s="3">
        <v>2.5000000000000001E-2</v>
      </c>
      <c r="BG39" s="7">
        <v>250000</v>
      </c>
      <c r="BH39" s="3">
        <v>1</v>
      </c>
      <c r="BI39" s="7">
        <v>100000</v>
      </c>
      <c r="BJ39" s="3">
        <f t="shared" si="34"/>
        <v>100000</v>
      </c>
      <c r="BK39" s="3">
        <v>15</v>
      </c>
      <c r="BL39" s="3">
        <v>3800</v>
      </c>
      <c r="BM39" s="3">
        <f t="shared" si="35"/>
        <v>57000</v>
      </c>
      <c r="BO39" s="5">
        <v>34</v>
      </c>
      <c r="BP39" s="3" t="s">
        <v>167</v>
      </c>
      <c r="BQ39" s="3">
        <v>2.5000000000000001E-2</v>
      </c>
      <c r="BR39" s="3">
        <v>1</v>
      </c>
      <c r="BS39" s="3">
        <v>10</v>
      </c>
      <c r="BT39" s="3">
        <v>50</v>
      </c>
      <c r="BU39" s="3">
        <v>0</v>
      </c>
      <c r="BV39" s="3">
        <v>50</v>
      </c>
      <c r="BW39" s="3">
        <v>0</v>
      </c>
      <c r="BX39" s="3">
        <v>14.125</v>
      </c>
      <c r="BZ39" s="5">
        <v>34</v>
      </c>
      <c r="CA39" s="3" t="s">
        <v>167</v>
      </c>
      <c r="CB39" s="3">
        <v>2.5000000000000001E-2</v>
      </c>
      <c r="CC39" s="3">
        <f t="shared" si="10"/>
        <v>26666.666666666668</v>
      </c>
      <c r="CD39" s="3">
        <f t="shared" si="38"/>
        <v>96227.999999999985</v>
      </c>
      <c r="CE39" s="3">
        <f t="shared" si="36"/>
        <v>32075.999999999996</v>
      </c>
      <c r="CF39" s="3">
        <f t="shared" si="37"/>
        <v>58742.666666666664</v>
      </c>
      <c r="CH39" s="5">
        <v>34</v>
      </c>
      <c r="CI39" s="3" t="s">
        <v>167</v>
      </c>
      <c r="CJ39" s="3">
        <v>2.5000000000000001E-2</v>
      </c>
      <c r="CK39" s="3">
        <f t="shared" si="13"/>
        <v>100000</v>
      </c>
      <c r="CL39" s="3">
        <f t="shared" si="14"/>
        <v>215000</v>
      </c>
      <c r="CM39" s="3">
        <f t="shared" si="15"/>
        <v>0</v>
      </c>
      <c r="CN39" s="3">
        <v>380000</v>
      </c>
      <c r="CO39" s="7">
        <f t="shared" si="16"/>
        <v>407000</v>
      </c>
      <c r="CP39" s="3">
        <f t="shared" si="17"/>
        <v>1102000</v>
      </c>
      <c r="CR39" s="5">
        <v>34</v>
      </c>
      <c r="CS39" s="3" t="s">
        <v>167</v>
      </c>
      <c r="CT39" s="3">
        <v>2.5000000000000001E-2</v>
      </c>
      <c r="CU39" s="3">
        <f t="shared" si="18"/>
        <v>1102000</v>
      </c>
      <c r="CV39" s="3">
        <f t="shared" si="19"/>
        <v>58742.666666666664</v>
      </c>
      <c r="CW39" s="3">
        <f t="shared" si="20"/>
        <v>1160742.6666666667</v>
      </c>
      <c r="CY39" s="5">
        <v>34</v>
      </c>
      <c r="CZ39" s="3" t="s">
        <v>167</v>
      </c>
      <c r="DA39" s="3">
        <v>2.5000000000000001E-2</v>
      </c>
      <c r="DB39" s="3">
        <v>1</v>
      </c>
      <c r="DC39" s="3">
        <v>3800</v>
      </c>
      <c r="DD39" s="3">
        <f t="shared" si="21"/>
        <v>3800000</v>
      </c>
      <c r="DE39" s="3">
        <f t="shared" si="22"/>
        <v>1160742.6666666667</v>
      </c>
      <c r="DF39" s="3">
        <f t="shared" si="23"/>
        <v>2639257.333333333</v>
      </c>
      <c r="DG39" s="3">
        <f t="shared" si="24"/>
        <v>105570293.33333331</v>
      </c>
      <c r="DH39" s="3">
        <f t="shared" si="25"/>
        <v>3.2737661060677241</v>
      </c>
    </row>
    <row r="40" spans="1:112">
      <c r="A40" s="15">
        <v>35</v>
      </c>
      <c r="B40" s="3" t="s">
        <v>168</v>
      </c>
      <c r="C40" s="15">
        <v>44</v>
      </c>
      <c r="D40" s="3" t="s">
        <v>31</v>
      </c>
      <c r="E40" s="3" t="s">
        <v>29</v>
      </c>
      <c r="F40" s="3" t="s">
        <v>30</v>
      </c>
      <c r="H40" s="5">
        <v>35</v>
      </c>
      <c r="I40" s="3" t="s">
        <v>168</v>
      </c>
      <c r="J40" s="3">
        <v>0.02</v>
      </c>
      <c r="K40" s="3">
        <v>0.2</v>
      </c>
      <c r="L40" s="3">
        <v>10</v>
      </c>
      <c r="M40" s="3" t="s">
        <v>61</v>
      </c>
      <c r="N40" s="3">
        <v>5</v>
      </c>
      <c r="O40" s="3">
        <v>30</v>
      </c>
      <c r="P40" s="3">
        <v>0</v>
      </c>
      <c r="Q40" s="3">
        <v>30</v>
      </c>
      <c r="R40" s="3">
        <v>0</v>
      </c>
      <c r="T40" s="5">
        <v>35</v>
      </c>
      <c r="U40" s="3" t="s">
        <v>168</v>
      </c>
      <c r="V40" s="3">
        <v>0.02</v>
      </c>
      <c r="W40" s="3" t="s">
        <v>61</v>
      </c>
      <c r="X40" s="3">
        <v>5</v>
      </c>
      <c r="Y40" s="3">
        <v>10000</v>
      </c>
      <c r="Z40" s="3">
        <f t="shared" si="26"/>
        <v>50000</v>
      </c>
      <c r="AA40" s="3">
        <v>30</v>
      </c>
      <c r="AB40" s="3">
        <v>1900</v>
      </c>
      <c r="AC40" s="3">
        <f t="shared" si="27"/>
        <v>57000</v>
      </c>
      <c r="AD40" s="3">
        <v>0</v>
      </c>
      <c r="AE40" s="3">
        <v>1700</v>
      </c>
      <c r="AF40" s="3">
        <f t="shared" si="28"/>
        <v>0</v>
      </c>
      <c r="AG40" s="3">
        <v>30</v>
      </c>
      <c r="AH40" s="3">
        <v>2400</v>
      </c>
      <c r="AI40" s="3">
        <f t="shared" si="29"/>
        <v>72000</v>
      </c>
      <c r="AJ40" s="3">
        <v>0</v>
      </c>
      <c r="AK40" s="6">
        <v>0</v>
      </c>
      <c r="AM40" s="5">
        <v>35</v>
      </c>
      <c r="AN40" s="3" t="s">
        <v>168</v>
      </c>
      <c r="AO40" s="3">
        <v>0.02</v>
      </c>
      <c r="AP40" s="7">
        <v>45000</v>
      </c>
      <c r="AQ40" s="3">
        <v>1</v>
      </c>
      <c r="AR40" s="3">
        <v>4</v>
      </c>
      <c r="AS40" s="3">
        <f t="shared" si="30"/>
        <v>3750</v>
      </c>
      <c r="AT40" s="7">
        <v>28000</v>
      </c>
      <c r="AU40" s="3">
        <v>1</v>
      </c>
      <c r="AV40" s="3">
        <v>3</v>
      </c>
      <c r="AW40" s="3">
        <f t="shared" si="31"/>
        <v>3111.1111111111113</v>
      </c>
      <c r="AX40" s="7">
        <v>250000</v>
      </c>
      <c r="AY40" s="3">
        <v>1</v>
      </c>
      <c r="AZ40" s="3">
        <v>4</v>
      </c>
      <c r="BA40" s="3">
        <f t="shared" si="32"/>
        <v>20833.333333333332</v>
      </c>
      <c r="BB40" s="3">
        <f t="shared" si="33"/>
        <v>27694.444444444445</v>
      </c>
      <c r="BD40" s="5">
        <v>35</v>
      </c>
      <c r="BE40" s="3" t="s">
        <v>168</v>
      </c>
      <c r="BF40" s="3">
        <v>0.02</v>
      </c>
      <c r="BG40" s="7">
        <v>125000</v>
      </c>
      <c r="BH40" s="3">
        <v>0.2</v>
      </c>
      <c r="BI40" s="7">
        <v>100000</v>
      </c>
      <c r="BJ40" s="3">
        <f t="shared" si="34"/>
        <v>20000</v>
      </c>
      <c r="BK40" s="3">
        <v>12</v>
      </c>
      <c r="BL40" s="3">
        <v>3800</v>
      </c>
      <c r="BM40" s="3">
        <f t="shared" si="35"/>
        <v>45600</v>
      </c>
      <c r="BO40" s="5">
        <v>35</v>
      </c>
      <c r="BP40" s="3" t="s">
        <v>168</v>
      </c>
      <c r="BQ40" s="3">
        <v>0.02</v>
      </c>
      <c r="BR40" s="3">
        <v>0.2</v>
      </c>
      <c r="BS40" s="3">
        <v>5</v>
      </c>
      <c r="BT40" s="3">
        <v>30</v>
      </c>
      <c r="BU40" s="3">
        <v>0</v>
      </c>
      <c r="BV40" s="3">
        <v>30</v>
      </c>
      <c r="BW40" s="3">
        <v>0</v>
      </c>
      <c r="BX40" s="3">
        <v>7.625</v>
      </c>
      <c r="BZ40" s="5">
        <v>35</v>
      </c>
      <c r="CA40" s="3" t="s">
        <v>168</v>
      </c>
      <c r="CB40" s="3">
        <v>0.02</v>
      </c>
      <c r="CC40" s="3">
        <f t="shared" si="10"/>
        <v>27694.444444444445</v>
      </c>
      <c r="CD40" s="3">
        <f t="shared" si="38"/>
        <v>120284.99999999999</v>
      </c>
      <c r="CE40" s="3">
        <f t="shared" si="36"/>
        <v>40094.999999999993</v>
      </c>
      <c r="CF40" s="3">
        <f t="shared" si="37"/>
        <v>67789.444444444438</v>
      </c>
      <c r="CH40" s="5">
        <v>35</v>
      </c>
      <c r="CI40" s="3" t="s">
        <v>168</v>
      </c>
      <c r="CJ40" s="3">
        <v>0.02</v>
      </c>
      <c r="CK40" s="3">
        <f t="shared" si="13"/>
        <v>50000</v>
      </c>
      <c r="CL40" s="3">
        <f t="shared" si="14"/>
        <v>129000</v>
      </c>
      <c r="CM40" s="3">
        <f t="shared" si="15"/>
        <v>0</v>
      </c>
      <c r="CN40" s="3">
        <v>185000</v>
      </c>
      <c r="CO40" s="7">
        <f t="shared" si="16"/>
        <v>190600</v>
      </c>
      <c r="CP40" s="3">
        <f t="shared" si="17"/>
        <v>554600</v>
      </c>
      <c r="CR40" s="5">
        <v>35</v>
      </c>
      <c r="CS40" s="3" t="s">
        <v>168</v>
      </c>
      <c r="CT40" s="3">
        <v>0.02</v>
      </c>
      <c r="CU40" s="3">
        <f t="shared" si="18"/>
        <v>554600</v>
      </c>
      <c r="CV40" s="3">
        <f t="shared" si="19"/>
        <v>67789.444444444438</v>
      </c>
      <c r="CW40" s="3">
        <f t="shared" si="20"/>
        <v>622389.4444444445</v>
      </c>
      <c r="CY40" s="5">
        <v>35</v>
      </c>
      <c r="CZ40" s="3" t="s">
        <v>168</v>
      </c>
      <c r="DA40" s="3">
        <v>0.02</v>
      </c>
      <c r="DB40" s="3">
        <v>0.2</v>
      </c>
      <c r="DC40" s="3">
        <v>3800</v>
      </c>
      <c r="DD40" s="3">
        <f t="shared" si="21"/>
        <v>760000</v>
      </c>
      <c r="DE40" s="3">
        <f t="shared" si="22"/>
        <v>622389.4444444445</v>
      </c>
      <c r="DF40" s="3">
        <f t="shared" si="23"/>
        <v>137610.5555555555</v>
      </c>
      <c r="DG40" s="3">
        <f t="shared" si="24"/>
        <v>6880527.7777777752</v>
      </c>
      <c r="DH40" s="3">
        <f t="shared" si="25"/>
        <v>1.2211004006958843</v>
      </c>
    </row>
    <row r="41" spans="1:112">
      <c r="A41" s="15">
        <v>36</v>
      </c>
      <c r="B41" s="3" t="s">
        <v>169</v>
      </c>
      <c r="C41" s="15">
        <v>47</v>
      </c>
      <c r="D41" s="3" t="s">
        <v>28</v>
      </c>
      <c r="E41" s="3" t="s">
        <v>29</v>
      </c>
      <c r="F41" s="3" t="s">
        <v>32</v>
      </c>
      <c r="H41" s="5">
        <v>36</v>
      </c>
      <c r="I41" s="3" t="s">
        <v>169</v>
      </c>
      <c r="J41" s="3">
        <v>0.02</v>
      </c>
      <c r="K41" s="3">
        <v>0.3</v>
      </c>
      <c r="L41" s="3">
        <v>15</v>
      </c>
      <c r="M41" s="3" t="s">
        <v>64</v>
      </c>
      <c r="N41" s="3">
        <v>7</v>
      </c>
      <c r="O41" s="3">
        <v>25</v>
      </c>
      <c r="P41" s="3">
        <v>0</v>
      </c>
      <c r="Q41" s="3">
        <v>25</v>
      </c>
      <c r="R41" s="3">
        <v>0</v>
      </c>
      <c r="T41" s="5">
        <v>36</v>
      </c>
      <c r="U41" s="3" t="s">
        <v>169</v>
      </c>
      <c r="V41" s="3">
        <v>0.02</v>
      </c>
      <c r="W41" s="3" t="s">
        <v>64</v>
      </c>
      <c r="X41" s="3">
        <v>7</v>
      </c>
      <c r="Y41" s="3">
        <v>10000</v>
      </c>
      <c r="Z41" s="3">
        <f t="shared" si="26"/>
        <v>70000</v>
      </c>
      <c r="AA41" s="3">
        <v>25</v>
      </c>
      <c r="AB41" s="3">
        <v>1900</v>
      </c>
      <c r="AC41" s="3">
        <f t="shared" si="27"/>
        <v>47500</v>
      </c>
      <c r="AD41" s="3">
        <v>0</v>
      </c>
      <c r="AE41" s="3">
        <v>1700</v>
      </c>
      <c r="AF41" s="3">
        <f t="shared" si="28"/>
        <v>0</v>
      </c>
      <c r="AG41" s="3">
        <v>25</v>
      </c>
      <c r="AH41" s="3">
        <v>2400</v>
      </c>
      <c r="AI41" s="3">
        <f t="shared" si="29"/>
        <v>60000</v>
      </c>
      <c r="AJ41" s="3">
        <v>0</v>
      </c>
      <c r="AK41" s="6">
        <v>0</v>
      </c>
      <c r="AM41" s="5">
        <v>36</v>
      </c>
      <c r="AN41" s="3" t="s">
        <v>169</v>
      </c>
      <c r="AO41" s="3">
        <v>0.02</v>
      </c>
      <c r="AP41" s="7">
        <v>45000</v>
      </c>
      <c r="AQ41" s="3">
        <v>1</v>
      </c>
      <c r="AR41" s="3">
        <v>3</v>
      </c>
      <c r="AS41" s="3">
        <f t="shared" si="30"/>
        <v>5000</v>
      </c>
      <c r="AT41" s="7">
        <v>30000</v>
      </c>
      <c r="AU41" s="3">
        <v>1</v>
      </c>
      <c r="AV41" s="3">
        <v>4</v>
      </c>
      <c r="AW41" s="3">
        <f t="shared" si="31"/>
        <v>2500</v>
      </c>
      <c r="AX41" s="7">
        <v>270000</v>
      </c>
      <c r="AY41" s="3">
        <v>1</v>
      </c>
      <c r="AZ41" s="3">
        <v>4</v>
      </c>
      <c r="BA41" s="3">
        <f t="shared" si="32"/>
        <v>22500</v>
      </c>
      <c r="BB41" s="3">
        <f t="shared" si="33"/>
        <v>30000</v>
      </c>
      <c r="BD41" s="5">
        <v>36</v>
      </c>
      <c r="BE41" s="3" t="s">
        <v>169</v>
      </c>
      <c r="BF41" s="3">
        <v>0.02</v>
      </c>
      <c r="BG41" s="7">
        <v>125000</v>
      </c>
      <c r="BH41" s="3">
        <v>0.3</v>
      </c>
      <c r="BI41" s="7">
        <v>100000</v>
      </c>
      <c r="BJ41" s="3">
        <f t="shared" si="34"/>
        <v>30000</v>
      </c>
      <c r="BK41" s="3">
        <v>10</v>
      </c>
      <c r="BL41" s="3">
        <v>3800</v>
      </c>
      <c r="BM41" s="3">
        <f t="shared" si="35"/>
        <v>38000</v>
      </c>
      <c r="BO41" s="5">
        <v>36</v>
      </c>
      <c r="BP41" s="3" t="s">
        <v>169</v>
      </c>
      <c r="BQ41" s="3">
        <v>0.02</v>
      </c>
      <c r="BR41" s="3">
        <v>0.3</v>
      </c>
      <c r="BS41" s="3">
        <v>7</v>
      </c>
      <c r="BT41" s="3">
        <v>25</v>
      </c>
      <c r="BU41" s="3">
        <v>0</v>
      </c>
      <c r="BV41" s="3">
        <v>25</v>
      </c>
      <c r="BW41" s="3">
        <v>0</v>
      </c>
      <c r="BX41" s="3">
        <v>9.875</v>
      </c>
      <c r="BZ41" s="5">
        <v>36</v>
      </c>
      <c r="CA41" s="3" t="s">
        <v>169</v>
      </c>
      <c r="CB41" s="3">
        <v>0.02</v>
      </c>
      <c r="CC41" s="3">
        <f t="shared" si="10"/>
        <v>30000</v>
      </c>
      <c r="CD41" s="3">
        <f t="shared" si="38"/>
        <v>120284.99999999999</v>
      </c>
      <c r="CE41" s="3">
        <f t="shared" si="36"/>
        <v>40094.999999999993</v>
      </c>
      <c r="CF41" s="3">
        <f t="shared" si="37"/>
        <v>70095</v>
      </c>
      <c r="CH41" s="5">
        <v>36</v>
      </c>
      <c r="CI41" s="3" t="s">
        <v>169</v>
      </c>
      <c r="CJ41" s="3">
        <v>0.02</v>
      </c>
      <c r="CK41" s="3">
        <f t="shared" si="13"/>
        <v>70000</v>
      </c>
      <c r="CL41" s="3">
        <f t="shared" si="14"/>
        <v>107500</v>
      </c>
      <c r="CM41" s="3">
        <f t="shared" si="15"/>
        <v>0</v>
      </c>
      <c r="CN41" s="3">
        <v>225000</v>
      </c>
      <c r="CO41" s="7">
        <f t="shared" si="16"/>
        <v>193000</v>
      </c>
      <c r="CP41" s="3">
        <f t="shared" si="17"/>
        <v>595500</v>
      </c>
      <c r="CR41" s="5">
        <v>36</v>
      </c>
      <c r="CS41" s="3" t="s">
        <v>169</v>
      </c>
      <c r="CT41" s="3">
        <v>0.02</v>
      </c>
      <c r="CU41" s="3">
        <f t="shared" si="18"/>
        <v>595500</v>
      </c>
      <c r="CV41" s="3">
        <f t="shared" si="19"/>
        <v>70095</v>
      </c>
      <c r="CW41" s="3">
        <f t="shared" si="20"/>
        <v>665595</v>
      </c>
      <c r="CY41" s="5">
        <v>36</v>
      </c>
      <c r="CZ41" s="3" t="s">
        <v>169</v>
      </c>
      <c r="DA41" s="3">
        <v>0.02</v>
      </c>
      <c r="DB41" s="3">
        <v>0.3</v>
      </c>
      <c r="DC41" s="3">
        <v>3800</v>
      </c>
      <c r="DD41" s="3">
        <f t="shared" si="21"/>
        <v>1140000</v>
      </c>
      <c r="DE41" s="3">
        <f t="shared" si="22"/>
        <v>665595</v>
      </c>
      <c r="DF41" s="3">
        <f t="shared" si="23"/>
        <v>474405</v>
      </c>
      <c r="DG41" s="3">
        <f t="shared" si="24"/>
        <v>23720250</v>
      </c>
      <c r="DH41" s="3">
        <f t="shared" si="25"/>
        <v>1.7127532508507426</v>
      </c>
    </row>
    <row r="42" spans="1:112">
      <c r="A42" s="15">
        <v>37</v>
      </c>
      <c r="B42" s="3" t="s">
        <v>170</v>
      </c>
      <c r="C42" s="15">
        <v>60</v>
      </c>
      <c r="D42" s="3" t="s">
        <v>31</v>
      </c>
      <c r="E42" s="3" t="s">
        <v>29</v>
      </c>
      <c r="F42" s="3" t="s">
        <v>32</v>
      </c>
      <c r="H42" s="5">
        <v>37</v>
      </c>
      <c r="I42" s="3" t="s">
        <v>170</v>
      </c>
      <c r="J42" s="3">
        <v>0.375</v>
      </c>
      <c r="K42" s="3">
        <v>1.4</v>
      </c>
      <c r="L42" s="3">
        <v>3.7333333333333329</v>
      </c>
      <c r="M42" s="3" t="s">
        <v>63</v>
      </c>
      <c r="N42" s="3">
        <v>20</v>
      </c>
      <c r="O42" s="3">
        <v>100</v>
      </c>
      <c r="P42" s="3">
        <v>50</v>
      </c>
      <c r="Q42" s="3">
        <v>50</v>
      </c>
      <c r="R42" s="3">
        <v>0.35</v>
      </c>
      <c r="T42" s="5">
        <v>37</v>
      </c>
      <c r="U42" s="3" t="s">
        <v>170</v>
      </c>
      <c r="V42" s="3">
        <v>0.375</v>
      </c>
      <c r="W42" s="3" t="s">
        <v>63</v>
      </c>
      <c r="X42" s="3">
        <v>20</v>
      </c>
      <c r="Y42" s="3">
        <v>11000</v>
      </c>
      <c r="Z42" s="3">
        <f t="shared" si="26"/>
        <v>220000</v>
      </c>
      <c r="AA42" s="3">
        <v>100</v>
      </c>
      <c r="AB42" s="3">
        <v>1900</v>
      </c>
      <c r="AC42" s="3">
        <f t="shared" si="27"/>
        <v>190000</v>
      </c>
      <c r="AD42" s="3">
        <v>50</v>
      </c>
      <c r="AE42" s="3">
        <v>1700</v>
      </c>
      <c r="AF42" s="3">
        <f t="shared" si="28"/>
        <v>85000</v>
      </c>
      <c r="AG42" s="3">
        <v>50</v>
      </c>
      <c r="AH42" s="3">
        <v>2400</v>
      </c>
      <c r="AI42" s="3">
        <f t="shared" si="29"/>
        <v>120000</v>
      </c>
      <c r="AJ42" s="3">
        <v>0.35</v>
      </c>
      <c r="AK42" s="6">
        <v>50000</v>
      </c>
      <c r="AM42" s="5">
        <v>37</v>
      </c>
      <c r="AN42" s="3" t="s">
        <v>170</v>
      </c>
      <c r="AO42" s="3">
        <v>0.375</v>
      </c>
      <c r="AP42" s="7">
        <v>60000</v>
      </c>
      <c r="AQ42" s="3">
        <v>2</v>
      </c>
      <c r="AR42" s="3">
        <v>5</v>
      </c>
      <c r="AS42" s="3">
        <f t="shared" si="30"/>
        <v>8000</v>
      </c>
      <c r="AT42" s="7">
        <v>35000</v>
      </c>
      <c r="AU42" s="3">
        <v>2</v>
      </c>
      <c r="AV42" s="3">
        <v>4</v>
      </c>
      <c r="AW42" s="3">
        <f t="shared" si="31"/>
        <v>5833.333333333333</v>
      </c>
      <c r="AX42" s="7">
        <v>280000</v>
      </c>
      <c r="AY42" s="3">
        <v>1</v>
      </c>
      <c r="AZ42" s="3">
        <v>4</v>
      </c>
      <c r="BA42" s="3">
        <f t="shared" si="32"/>
        <v>23333.333333333332</v>
      </c>
      <c r="BB42" s="3">
        <f t="shared" si="33"/>
        <v>37166.666666666664</v>
      </c>
      <c r="BD42" s="5">
        <v>37</v>
      </c>
      <c r="BE42" s="3" t="s">
        <v>170</v>
      </c>
      <c r="BF42" s="3">
        <v>0.375</v>
      </c>
      <c r="BG42" s="7">
        <v>200000</v>
      </c>
      <c r="BH42" s="3">
        <v>1.4</v>
      </c>
      <c r="BI42" s="7">
        <v>100000</v>
      </c>
      <c r="BJ42" s="3">
        <f t="shared" si="34"/>
        <v>140000</v>
      </c>
      <c r="BK42" s="3">
        <v>25</v>
      </c>
      <c r="BL42" s="3">
        <v>3800</v>
      </c>
      <c r="BM42" s="3">
        <f t="shared" si="35"/>
        <v>95000</v>
      </c>
      <c r="BO42" s="5">
        <v>37</v>
      </c>
      <c r="BP42" s="3" t="s">
        <v>170</v>
      </c>
      <c r="BQ42" s="3">
        <v>0.375</v>
      </c>
      <c r="BR42" s="3">
        <v>1.4</v>
      </c>
      <c r="BS42" s="3">
        <v>20</v>
      </c>
      <c r="BT42" s="3">
        <v>100</v>
      </c>
      <c r="BU42" s="3">
        <v>50</v>
      </c>
      <c r="BV42" s="3">
        <v>50</v>
      </c>
      <c r="BW42" s="3">
        <v>0.35</v>
      </c>
      <c r="BX42" s="3">
        <v>24.375</v>
      </c>
      <c r="BZ42" s="5">
        <v>37</v>
      </c>
      <c r="CA42" s="3" t="s">
        <v>170</v>
      </c>
      <c r="CB42" s="3">
        <v>0.375</v>
      </c>
      <c r="CC42" s="3">
        <f t="shared" si="10"/>
        <v>37166.666666666664</v>
      </c>
      <c r="CD42" s="3">
        <f t="shared" si="38"/>
        <v>6415.2</v>
      </c>
      <c r="CE42" s="3">
        <f t="shared" si="36"/>
        <v>2138.4</v>
      </c>
      <c r="CF42" s="3">
        <f t="shared" si="37"/>
        <v>39305.066666666666</v>
      </c>
      <c r="CH42" s="5">
        <v>37</v>
      </c>
      <c r="CI42" s="3" t="s">
        <v>170</v>
      </c>
      <c r="CJ42" s="3">
        <v>0.375</v>
      </c>
      <c r="CK42" s="3">
        <f t="shared" si="13"/>
        <v>220000</v>
      </c>
      <c r="CL42" s="3">
        <f t="shared" si="14"/>
        <v>395000</v>
      </c>
      <c r="CM42" s="3">
        <f t="shared" si="15"/>
        <v>50000</v>
      </c>
      <c r="CN42" s="3">
        <v>560000</v>
      </c>
      <c r="CO42" s="7">
        <f t="shared" si="16"/>
        <v>435000</v>
      </c>
      <c r="CP42" s="3">
        <f t="shared" si="17"/>
        <v>1660000</v>
      </c>
      <c r="CR42" s="5">
        <v>37</v>
      </c>
      <c r="CS42" s="3" t="s">
        <v>170</v>
      </c>
      <c r="CT42" s="3">
        <v>0.375</v>
      </c>
      <c r="CU42" s="3">
        <f t="shared" si="18"/>
        <v>1660000</v>
      </c>
      <c r="CV42" s="3">
        <f t="shared" si="19"/>
        <v>39305.066666666666</v>
      </c>
      <c r="CW42" s="3">
        <f t="shared" si="20"/>
        <v>1699305.0666666667</v>
      </c>
      <c r="CY42" s="5">
        <v>37</v>
      </c>
      <c r="CZ42" s="3" t="s">
        <v>170</v>
      </c>
      <c r="DA42" s="3">
        <v>0.375</v>
      </c>
      <c r="DB42" s="3">
        <v>1.4</v>
      </c>
      <c r="DC42" s="3">
        <v>3800</v>
      </c>
      <c r="DD42" s="3">
        <f t="shared" si="21"/>
        <v>5320000</v>
      </c>
      <c r="DE42" s="3">
        <f t="shared" si="22"/>
        <v>1699305.0666666667</v>
      </c>
      <c r="DF42" s="3">
        <f t="shared" si="23"/>
        <v>3620694.9333333336</v>
      </c>
      <c r="DG42" s="3">
        <f t="shared" si="24"/>
        <v>9655186.4888888896</v>
      </c>
      <c r="DH42" s="3">
        <f t="shared" si="25"/>
        <v>3.1306915422994877</v>
      </c>
    </row>
    <row r="43" spans="1:112">
      <c r="A43" s="15">
        <v>38</v>
      </c>
      <c r="B43" s="3" t="s">
        <v>171</v>
      </c>
      <c r="C43" s="15">
        <v>75</v>
      </c>
      <c r="D43" s="3" t="s">
        <v>31</v>
      </c>
      <c r="E43" s="3" t="s">
        <v>29</v>
      </c>
      <c r="F43" s="3" t="s">
        <v>30</v>
      </c>
      <c r="H43" s="5">
        <v>38</v>
      </c>
      <c r="I43" s="3" t="s">
        <v>171</v>
      </c>
      <c r="J43" s="3">
        <v>0.02</v>
      </c>
      <c r="K43" s="3">
        <v>0.2</v>
      </c>
      <c r="L43" s="3">
        <v>10</v>
      </c>
      <c r="M43" s="3" t="s">
        <v>64</v>
      </c>
      <c r="N43" s="3">
        <v>5</v>
      </c>
      <c r="O43" s="3">
        <v>25</v>
      </c>
      <c r="P43" s="3">
        <v>25</v>
      </c>
      <c r="Q43" s="3">
        <v>25</v>
      </c>
      <c r="R43" s="3">
        <v>0</v>
      </c>
      <c r="T43" s="5">
        <v>38</v>
      </c>
      <c r="U43" s="3" t="s">
        <v>171</v>
      </c>
      <c r="V43" s="3">
        <v>0.02</v>
      </c>
      <c r="W43" s="3" t="s">
        <v>64</v>
      </c>
      <c r="X43" s="3">
        <v>5</v>
      </c>
      <c r="Y43" s="3">
        <v>10000</v>
      </c>
      <c r="Z43" s="3">
        <f t="shared" si="26"/>
        <v>50000</v>
      </c>
      <c r="AA43" s="3">
        <v>25</v>
      </c>
      <c r="AB43" s="3">
        <v>1900</v>
      </c>
      <c r="AC43" s="3">
        <f t="shared" si="27"/>
        <v>47500</v>
      </c>
      <c r="AD43" s="3">
        <v>25</v>
      </c>
      <c r="AE43" s="3">
        <v>1700</v>
      </c>
      <c r="AF43" s="3">
        <f t="shared" si="28"/>
        <v>42500</v>
      </c>
      <c r="AG43" s="3">
        <v>25</v>
      </c>
      <c r="AH43" s="3">
        <v>2400</v>
      </c>
      <c r="AI43" s="3">
        <f t="shared" si="29"/>
        <v>60000</v>
      </c>
      <c r="AJ43" s="3">
        <v>0</v>
      </c>
      <c r="AK43" s="6">
        <v>0</v>
      </c>
      <c r="AM43" s="5">
        <v>38</v>
      </c>
      <c r="AN43" s="3" t="s">
        <v>171</v>
      </c>
      <c r="AO43" s="3">
        <v>0.02</v>
      </c>
      <c r="AP43" s="7">
        <v>50000</v>
      </c>
      <c r="AQ43" s="3">
        <v>1</v>
      </c>
      <c r="AR43" s="3">
        <v>5</v>
      </c>
      <c r="AS43" s="3">
        <f t="shared" si="30"/>
        <v>3333.3333333333335</v>
      </c>
      <c r="AT43" s="7">
        <v>35000</v>
      </c>
      <c r="AU43" s="3">
        <v>1</v>
      </c>
      <c r="AV43" s="3">
        <v>4</v>
      </c>
      <c r="AW43" s="3">
        <f t="shared" si="31"/>
        <v>2916.6666666666665</v>
      </c>
      <c r="AX43" s="7">
        <v>270000</v>
      </c>
      <c r="AY43" s="3">
        <v>1</v>
      </c>
      <c r="AZ43" s="3">
        <v>4</v>
      </c>
      <c r="BA43" s="3">
        <f t="shared" si="32"/>
        <v>22500</v>
      </c>
      <c r="BB43" s="3">
        <f t="shared" si="33"/>
        <v>28750</v>
      </c>
      <c r="BD43" s="5">
        <v>38</v>
      </c>
      <c r="BE43" s="3" t="s">
        <v>171</v>
      </c>
      <c r="BF43" s="3">
        <v>0.02</v>
      </c>
      <c r="BG43" s="7">
        <v>125000</v>
      </c>
      <c r="BH43" s="3">
        <v>0.2</v>
      </c>
      <c r="BI43" s="7">
        <v>100000</v>
      </c>
      <c r="BJ43" s="3">
        <f t="shared" si="34"/>
        <v>20000</v>
      </c>
      <c r="BK43" s="3">
        <v>10</v>
      </c>
      <c r="BL43" s="3">
        <v>3800</v>
      </c>
      <c r="BM43" s="3">
        <f t="shared" si="35"/>
        <v>38000</v>
      </c>
      <c r="BO43" s="5">
        <v>38</v>
      </c>
      <c r="BP43" s="3" t="s">
        <v>171</v>
      </c>
      <c r="BQ43" s="3">
        <v>0.02</v>
      </c>
      <c r="BR43" s="3">
        <v>0.2</v>
      </c>
      <c r="BS43" s="3">
        <v>5</v>
      </c>
      <c r="BT43" s="3">
        <v>25</v>
      </c>
      <c r="BU43" s="3">
        <v>25</v>
      </c>
      <c r="BV43" s="3">
        <v>25</v>
      </c>
      <c r="BW43" s="3">
        <v>0</v>
      </c>
      <c r="BX43" s="3">
        <v>13.125</v>
      </c>
      <c r="BZ43" s="5">
        <v>38</v>
      </c>
      <c r="CA43" s="3" t="s">
        <v>171</v>
      </c>
      <c r="CB43" s="3">
        <v>0.02</v>
      </c>
      <c r="CC43" s="3">
        <f t="shared" si="10"/>
        <v>28750</v>
      </c>
      <c r="CD43" s="3">
        <f t="shared" si="38"/>
        <v>120284.99999999999</v>
      </c>
      <c r="CE43" s="3">
        <f t="shared" si="36"/>
        <v>40094.999999999993</v>
      </c>
      <c r="CF43" s="3">
        <f t="shared" si="37"/>
        <v>68845</v>
      </c>
      <c r="CH43" s="5">
        <v>38</v>
      </c>
      <c r="CI43" s="3" t="s">
        <v>171</v>
      </c>
      <c r="CJ43" s="3">
        <v>0.02</v>
      </c>
      <c r="CK43" s="3">
        <f t="shared" si="13"/>
        <v>50000</v>
      </c>
      <c r="CL43" s="3">
        <f t="shared" si="14"/>
        <v>150000</v>
      </c>
      <c r="CM43" s="3">
        <f t="shared" si="15"/>
        <v>0</v>
      </c>
      <c r="CN43" s="3">
        <v>310000</v>
      </c>
      <c r="CO43" s="7">
        <f t="shared" si="16"/>
        <v>183000</v>
      </c>
      <c r="CP43" s="3">
        <f t="shared" si="17"/>
        <v>693000</v>
      </c>
      <c r="CR43" s="5">
        <v>38</v>
      </c>
      <c r="CS43" s="3" t="s">
        <v>171</v>
      </c>
      <c r="CT43" s="3">
        <v>0.02</v>
      </c>
      <c r="CU43" s="3">
        <f t="shared" si="18"/>
        <v>693000</v>
      </c>
      <c r="CV43" s="3">
        <f t="shared" si="19"/>
        <v>68845</v>
      </c>
      <c r="CW43" s="3">
        <f t="shared" si="20"/>
        <v>761845</v>
      </c>
      <c r="CY43" s="5">
        <v>38</v>
      </c>
      <c r="CZ43" s="3" t="s">
        <v>171</v>
      </c>
      <c r="DA43" s="3">
        <v>0.02</v>
      </c>
      <c r="DB43" s="3">
        <v>0.2</v>
      </c>
      <c r="DC43" s="3">
        <v>3800</v>
      </c>
      <c r="DD43" s="3">
        <f t="shared" si="21"/>
        <v>760000</v>
      </c>
      <c r="DE43" s="3">
        <f t="shared" si="22"/>
        <v>761845</v>
      </c>
      <c r="DF43" s="3">
        <f t="shared" si="23"/>
        <v>-1845</v>
      </c>
      <c r="DG43" s="3">
        <f t="shared" si="24"/>
        <v>-92250</v>
      </c>
      <c r="DH43" s="3">
        <f t="shared" si="25"/>
        <v>0.99757824754379176</v>
      </c>
    </row>
    <row r="44" spans="1:112">
      <c r="A44" s="15">
        <v>39</v>
      </c>
      <c r="B44" s="3" t="s">
        <v>172</v>
      </c>
      <c r="C44" s="15">
        <v>80</v>
      </c>
      <c r="D44" s="3" t="s">
        <v>31</v>
      </c>
      <c r="E44" s="3" t="s">
        <v>29</v>
      </c>
      <c r="F44" s="3" t="s">
        <v>30</v>
      </c>
      <c r="H44" s="5">
        <v>39</v>
      </c>
      <c r="I44" s="3" t="s">
        <v>172</v>
      </c>
      <c r="J44" s="3">
        <v>0.25</v>
      </c>
      <c r="K44" s="3">
        <v>1.3</v>
      </c>
      <c r="L44" s="3">
        <v>5.2</v>
      </c>
      <c r="M44" s="3" t="s">
        <v>64</v>
      </c>
      <c r="N44" s="3">
        <v>12</v>
      </c>
      <c r="O44" s="3">
        <v>50</v>
      </c>
      <c r="P44" s="3">
        <v>50</v>
      </c>
      <c r="Q44" s="3">
        <v>50</v>
      </c>
      <c r="R44" s="3">
        <v>0</v>
      </c>
      <c r="T44" s="5">
        <v>39</v>
      </c>
      <c r="U44" s="3" t="s">
        <v>172</v>
      </c>
      <c r="V44" s="3">
        <v>0.25</v>
      </c>
      <c r="W44" s="3" t="s">
        <v>64</v>
      </c>
      <c r="X44" s="3">
        <v>12</v>
      </c>
      <c r="Y44" s="3">
        <v>10000</v>
      </c>
      <c r="Z44" s="3">
        <f t="shared" si="26"/>
        <v>120000</v>
      </c>
      <c r="AA44" s="3">
        <v>50</v>
      </c>
      <c r="AB44" s="3">
        <v>1900</v>
      </c>
      <c r="AC44" s="3">
        <f t="shared" si="27"/>
        <v>95000</v>
      </c>
      <c r="AD44" s="3">
        <v>50</v>
      </c>
      <c r="AE44" s="3">
        <v>1700</v>
      </c>
      <c r="AF44" s="3">
        <f t="shared" si="28"/>
        <v>85000</v>
      </c>
      <c r="AG44" s="3">
        <v>50</v>
      </c>
      <c r="AH44" s="3">
        <v>2400</v>
      </c>
      <c r="AI44" s="3">
        <f t="shared" si="29"/>
        <v>120000</v>
      </c>
      <c r="AJ44" s="3">
        <v>0</v>
      </c>
      <c r="AK44" s="6">
        <v>0</v>
      </c>
      <c r="AM44" s="5">
        <v>39</v>
      </c>
      <c r="AN44" s="3" t="s">
        <v>172</v>
      </c>
      <c r="AO44" s="3">
        <v>0.25</v>
      </c>
      <c r="AP44" s="7">
        <v>50000</v>
      </c>
      <c r="AQ44" s="3">
        <v>3</v>
      </c>
      <c r="AR44" s="3">
        <v>4</v>
      </c>
      <c r="AS44" s="3">
        <f t="shared" si="30"/>
        <v>12500</v>
      </c>
      <c r="AT44" s="7">
        <v>27000</v>
      </c>
      <c r="AU44" s="3">
        <v>2</v>
      </c>
      <c r="AV44" s="3">
        <v>3</v>
      </c>
      <c r="AW44" s="3">
        <f t="shared" si="31"/>
        <v>6000</v>
      </c>
      <c r="AX44" s="7">
        <v>280000</v>
      </c>
      <c r="AY44" s="3">
        <v>1</v>
      </c>
      <c r="AZ44" s="3">
        <v>5</v>
      </c>
      <c r="BA44" s="3">
        <f t="shared" si="32"/>
        <v>18666.666666666668</v>
      </c>
      <c r="BB44" s="3">
        <f t="shared" si="33"/>
        <v>37166.666666666672</v>
      </c>
      <c r="BD44" s="5">
        <v>39</v>
      </c>
      <c r="BE44" s="3" t="s">
        <v>172</v>
      </c>
      <c r="BF44" s="3">
        <v>0.25</v>
      </c>
      <c r="BG44" s="7">
        <v>250000</v>
      </c>
      <c r="BH44" s="3">
        <v>1.3</v>
      </c>
      <c r="BI44" s="7">
        <v>100000</v>
      </c>
      <c r="BJ44" s="3">
        <f t="shared" si="34"/>
        <v>130000</v>
      </c>
      <c r="BK44" s="3">
        <v>30</v>
      </c>
      <c r="BL44" s="3">
        <v>3800</v>
      </c>
      <c r="BM44" s="3">
        <f t="shared" si="35"/>
        <v>114000</v>
      </c>
      <c r="BO44" s="5">
        <v>39</v>
      </c>
      <c r="BP44" s="3" t="s">
        <v>172</v>
      </c>
      <c r="BQ44" s="3">
        <v>0.25</v>
      </c>
      <c r="BR44" s="3">
        <v>1.3</v>
      </c>
      <c r="BS44" s="3">
        <v>12</v>
      </c>
      <c r="BT44" s="3">
        <v>50</v>
      </c>
      <c r="BU44" s="3">
        <v>50</v>
      </c>
      <c r="BV44" s="3">
        <v>50</v>
      </c>
      <c r="BW44" s="3">
        <v>0</v>
      </c>
      <c r="BX44" s="3">
        <v>21.5</v>
      </c>
      <c r="BZ44" s="5">
        <v>39</v>
      </c>
      <c r="CA44" s="3" t="s">
        <v>172</v>
      </c>
      <c r="CB44" s="3">
        <v>0.25</v>
      </c>
      <c r="CC44" s="3">
        <f t="shared" si="10"/>
        <v>37166.666666666672</v>
      </c>
      <c r="CD44" s="3">
        <v>74250</v>
      </c>
      <c r="CE44" s="3">
        <f t="shared" si="36"/>
        <v>24750</v>
      </c>
      <c r="CF44" s="3">
        <f t="shared" si="37"/>
        <v>61916.666666666672</v>
      </c>
      <c r="CH44" s="5">
        <v>39</v>
      </c>
      <c r="CI44" s="3" t="s">
        <v>172</v>
      </c>
      <c r="CJ44" s="3">
        <v>0.25</v>
      </c>
      <c r="CK44" s="3">
        <f t="shared" si="13"/>
        <v>120000</v>
      </c>
      <c r="CL44" s="3">
        <f t="shared" si="14"/>
        <v>300000</v>
      </c>
      <c r="CM44" s="3">
        <f t="shared" si="15"/>
        <v>0</v>
      </c>
      <c r="CN44" s="3">
        <v>525000</v>
      </c>
      <c r="CO44" s="7">
        <f t="shared" si="16"/>
        <v>494000</v>
      </c>
      <c r="CP44" s="3">
        <f t="shared" si="17"/>
        <v>1439000</v>
      </c>
      <c r="CR44" s="5">
        <v>39</v>
      </c>
      <c r="CS44" s="3" t="s">
        <v>172</v>
      </c>
      <c r="CT44" s="3">
        <v>0.25</v>
      </c>
      <c r="CU44" s="3">
        <f t="shared" si="18"/>
        <v>1439000</v>
      </c>
      <c r="CV44" s="3">
        <f t="shared" si="19"/>
        <v>61916.666666666672</v>
      </c>
      <c r="CW44" s="3">
        <f t="shared" si="20"/>
        <v>1500916.6666666667</v>
      </c>
      <c r="CY44" s="5">
        <v>39</v>
      </c>
      <c r="CZ44" s="3" t="s">
        <v>172</v>
      </c>
      <c r="DA44" s="3">
        <v>0.25</v>
      </c>
      <c r="DB44" s="3">
        <v>1.3</v>
      </c>
      <c r="DC44" s="3">
        <v>3800</v>
      </c>
      <c r="DD44" s="3">
        <f t="shared" si="21"/>
        <v>4940000</v>
      </c>
      <c r="DE44" s="3">
        <f t="shared" si="22"/>
        <v>1500916.6666666667</v>
      </c>
      <c r="DF44" s="3">
        <f t="shared" si="23"/>
        <v>3439083.333333333</v>
      </c>
      <c r="DG44" s="3">
        <f t="shared" si="24"/>
        <v>13756333.333333332</v>
      </c>
      <c r="DH44" s="3">
        <f t="shared" si="25"/>
        <v>3.2913219699072789</v>
      </c>
    </row>
    <row r="45" spans="1:112">
      <c r="A45" s="15">
        <v>40</v>
      </c>
      <c r="B45" s="3" t="s">
        <v>173</v>
      </c>
      <c r="C45" s="15">
        <v>34</v>
      </c>
      <c r="D45" s="3" t="s">
        <v>31</v>
      </c>
      <c r="E45" s="3" t="s">
        <v>29</v>
      </c>
      <c r="F45" s="3" t="s">
        <v>32</v>
      </c>
      <c r="H45" s="5">
        <v>40</v>
      </c>
      <c r="I45" s="3" t="s">
        <v>173</v>
      </c>
      <c r="J45" s="3">
        <v>0.06</v>
      </c>
      <c r="K45" s="3">
        <v>0.4</v>
      </c>
      <c r="L45" s="3">
        <v>6.666666666666667</v>
      </c>
      <c r="M45" s="3" t="s">
        <v>64</v>
      </c>
      <c r="N45" s="3">
        <v>4</v>
      </c>
      <c r="O45" s="3">
        <v>25</v>
      </c>
      <c r="P45" s="3">
        <v>15</v>
      </c>
      <c r="Q45" s="3">
        <v>10</v>
      </c>
      <c r="R45" s="3">
        <v>0</v>
      </c>
      <c r="T45" s="5">
        <v>40</v>
      </c>
      <c r="U45" s="3" t="s">
        <v>173</v>
      </c>
      <c r="V45" s="3">
        <v>0.06</v>
      </c>
      <c r="W45" s="3" t="s">
        <v>64</v>
      </c>
      <c r="X45" s="3">
        <v>4</v>
      </c>
      <c r="Y45" s="3">
        <v>10000</v>
      </c>
      <c r="Z45" s="3">
        <f t="shared" si="26"/>
        <v>40000</v>
      </c>
      <c r="AA45" s="3">
        <v>25</v>
      </c>
      <c r="AB45" s="3">
        <v>1900</v>
      </c>
      <c r="AC45" s="3">
        <f t="shared" si="27"/>
        <v>47500</v>
      </c>
      <c r="AD45" s="3">
        <v>15</v>
      </c>
      <c r="AE45" s="3">
        <v>1700</v>
      </c>
      <c r="AF45" s="3">
        <f t="shared" si="28"/>
        <v>25500</v>
      </c>
      <c r="AG45" s="3">
        <v>10</v>
      </c>
      <c r="AH45" s="3">
        <v>2400</v>
      </c>
      <c r="AI45" s="3">
        <f t="shared" si="29"/>
        <v>24000</v>
      </c>
      <c r="AJ45" s="3">
        <v>0</v>
      </c>
      <c r="AK45" s="6">
        <v>0</v>
      </c>
      <c r="AM45" s="5">
        <v>40</v>
      </c>
      <c r="AN45" s="3" t="s">
        <v>173</v>
      </c>
      <c r="AO45" s="3">
        <v>0.06</v>
      </c>
      <c r="AP45" s="7">
        <v>45000</v>
      </c>
      <c r="AQ45" s="3">
        <v>2</v>
      </c>
      <c r="AR45" s="3">
        <v>3</v>
      </c>
      <c r="AS45" s="3">
        <f t="shared" si="30"/>
        <v>10000</v>
      </c>
      <c r="AT45" s="7">
        <v>30000</v>
      </c>
      <c r="AU45" s="3">
        <v>1</v>
      </c>
      <c r="AV45" s="3">
        <v>3</v>
      </c>
      <c r="AW45" s="3">
        <f t="shared" si="31"/>
        <v>3333.3333333333335</v>
      </c>
      <c r="AX45" s="7">
        <v>270000</v>
      </c>
      <c r="AY45" s="3">
        <v>1</v>
      </c>
      <c r="AZ45" s="3">
        <v>4</v>
      </c>
      <c r="BA45" s="3">
        <f t="shared" si="32"/>
        <v>22500</v>
      </c>
      <c r="BB45" s="3">
        <f t="shared" si="33"/>
        <v>35833.333333333336</v>
      </c>
      <c r="BD45" s="5">
        <v>40</v>
      </c>
      <c r="BE45" s="3" t="s">
        <v>173</v>
      </c>
      <c r="BF45" s="3">
        <v>0.06</v>
      </c>
      <c r="BG45" s="7">
        <v>80000</v>
      </c>
      <c r="BH45" s="3">
        <v>0.4</v>
      </c>
      <c r="BI45" s="7">
        <v>100000</v>
      </c>
      <c r="BJ45" s="3">
        <f t="shared" si="34"/>
        <v>40000</v>
      </c>
      <c r="BK45" s="3">
        <v>7</v>
      </c>
      <c r="BL45" s="3">
        <v>3800</v>
      </c>
      <c r="BM45" s="3">
        <f t="shared" si="35"/>
        <v>26600</v>
      </c>
      <c r="BO45" s="5">
        <v>40</v>
      </c>
      <c r="BP45" s="3" t="s">
        <v>173</v>
      </c>
      <c r="BQ45" s="3">
        <v>0.06</v>
      </c>
      <c r="BR45" s="3">
        <v>0.4</v>
      </c>
      <c r="BS45" s="3">
        <v>4</v>
      </c>
      <c r="BT45" s="3">
        <v>25</v>
      </c>
      <c r="BU45" s="3">
        <v>15</v>
      </c>
      <c r="BV45" s="3">
        <v>10</v>
      </c>
      <c r="BW45" s="3">
        <v>0</v>
      </c>
      <c r="BX45" s="3">
        <v>9.375</v>
      </c>
      <c r="BZ45" s="5">
        <v>40</v>
      </c>
      <c r="CA45" s="3" t="s">
        <v>173</v>
      </c>
      <c r="CB45" s="3">
        <v>0.06</v>
      </c>
      <c r="CC45" s="3">
        <f t="shared" si="10"/>
        <v>35833.333333333336</v>
      </c>
      <c r="CD45" s="3">
        <f>CD44*CB45/CB44</f>
        <v>17820</v>
      </c>
      <c r="CE45" s="3">
        <f t="shared" si="36"/>
        <v>5940</v>
      </c>
      <c r="CF45" s="3">
        <f t="shared" si="37"/>
        <v>41773.333333333336</v>
      </c>
      <c r="CH45" s="5">
        <v>40</v>
      </c>
      <c r="CI45" s="3" t="s">
        <v>173</v>
      </c>
      <c r="CJ45" s="3">
        <v>0.06</v>
      </c>
      <c r="CK45" s="3">
        <f t="shared" si="13"/>
        <v>40000</v>
      </c>
      <c r="CL45" s="3">
        <f t="shared" si="14"/>
        <v>97000</v>
      </c>
      <c r="CM45" s="3">
        <f t="shared" si="15"/>
        <v>0</v>
      </c>
      <c r="CN45" s="3">
        <v>200000</v>
      </c>
      <c r="CO45" s="7">
        <f t="shared" si="16"/>
        <v>146600</v>
      </c>
      <c r="CP45" s="3">
        <f t="shared" si="17"/>
        <v>483600</v>
      </c>
      <c r="CR45" s="5">
        <v>40</v>
      </c>
      <c r="CS45" s="3" t="s">
        <v>173</v>
      </c>
      <c r="CT45" s="3">
        <v>0.06</v>
      </c>
      <c r="CU45" s="3">
        <f t="shared" si="18"/>
        <v>483600</v>
      </c>
      <c r="CV45" s="3">
        <f t="shared" si="19"/>
        <v>41773.333333333336</v>
      </c>
      <c r="CW45" s="3">
        <f t="shared" si="20"/>
        <v>525373.33333333337</v>
      </c>
      <c r="CY45" s="5">
        <v>40</v>
      </c>
      <c r="CZ45" s="3" t="s">
        <v>173</v>
      </c>
      <c r="DA45" s="3">
        <v>0.06</v>
      </c>
      <c r="DB45" s="3">
        <v>0.4</v>
      </c>
      <c r="DC45" s="3">
        <v>3800</v>
      </c>
      <c r="DD45" s="3">
        <f t="shared" si="21"/>
        <v>1520000</v>
      </c>
      <c r="DE45" s="3">
        <f t="shared" si="22"/>
        <v>525373.33333333337</v>
      </c>
      <c r="DF45" s="3">
        <f t="shared" si="23"/>
        <v>994626.66666666663</v>
      </c>
      <c r="DG45" s="3">
        <f t="shared" si="24"/>
        <v>16577111.111111112</v>
      </c>
      <c r="DH45" s="3">
        <f t="shared" si="25"/>
        <v>2.8931807222800292</v>
      </c>
    </row>
    <row r="46" spans="1:112">
      <c r="A46" s="15">
        <v>41</v>
      </c>
      <c r="B46" s="3" t="s">
        <v>174</v>
      </c>
      <c r="C46" s="15">
        <v>50</v>
      </c>
      <c r="D46" s="3" t="s">
        <v>28</v>
      </c>
      <c r="E46" s="3" t="s">
        <v>29</v>
      </c>
      <c r="F46" s="3" t="s">
        <v>32</v>
      </c>
      <c r="H46" s="5">
        <v>41</v>
      </c>
      <c r="I46" s="6" t="s">
        <v>174</v>
      </c>
      <c r="J46" s="11">
        <v>0.75</v>
      </c>
      <c r="K46" s="12">
        <v>3</v>
      </c>
      <c r="L46" s="6">
        <f>K46/J46</f>
        <v>4</v>
      </c>
      <c r="M46" s="6" t="s">
        <v>182</v>
      </c>
      <c r="N46" s="11">
        <v>30</v>
      </c>
      <c r="O46" s="13">
        <v>100</v>
      </c>
      <c r="P46" s="13">
        <v>100</v>
      </c>
      <c r="Q46" s="13">
        <v>100</v>
      </c>
      <c r="R46" s="6">
        <v>1</v>
      </c>
      <c r="T46" s="5">
        <v>41</v>
      </c>
      <c r="U46" s="3" t="s">
        <v>174</v>
      </c>
      <c r="V46" s="3">
        <v>0.75</v>
      </c>
      <c r="W46" s="3" t="s">
        <v>182</v>
      </c>
      <c r="X46" s="3">
        <v>30</v>
      </c>
      <c r="Y46" s="3">
        <v>10000</v>
      </c>
      <c r="Z46" s="3">
        <f>X46*Y46</f>
        <v>300000</v>
      </c>
      <c r="AA46" s="3">
        <v>150</v>
      </c>
      <c r="AB46" s="3">
        <v>1900</v>
      </c>
      <c r="AC46" s="3">
        <f>AA46*AB46</f>
        <v>285000</v>
      </c>
      <c r="AD46" s="3">
        <v>100</v>
      </c>
      <c r="AE46" s="3">
        <v>1700</v>
      </c>
      <c r="AF46" s="3">
        <f>AD46*AE46</f>
        <v>170000</v>
      </c>
      <c r="AG46" s="3">
        <v>0</v>
      </c>
      <c r="AH46" s="3">
        <v>2400</v>
      </c>
      <c r="AI46" s="3">
        <f>AG46*AH46</f>
        <v>0</v>
      </c>
      <c r="AJ46" s="3">
        <v>1</v>
      </c>
      <c r="AK46" s="3">
        <v>0</v>
      </c>
      <c r="AM46" s="5">
        <v>41</v>
      </c>
      <c r="AN46" s="3" t="s">
        <v>174</v>
      </c>
      <c r="AO46" s="3">
        <v>0.75</v>
      </c>
      <c r="AP46" s="7">
        <v>45000</v>
      </c>
      <c r="AQ46" s="3">
        <v>1</v>
      </c>
      <c r="AR46" s="3">
        <v>4</v>
      </c>
      <c r="AS46" s="3">
        <f>AP46*AQ46/AR46/3</f>
        <v>3750</v>
      </c>
      <c r="AT46" s="7">
        <v>28000</v>
      </c>
      <c r="AU46" s="3">
        <v>2</v>
      </c>
      <c r="AV46" s="3">
        <v>3</v>
      </c>
      <c r="AW46" s="3">
        <f>AT46*AU46/AV46/3</f>
        <v>6222.2222222222226</v>
      </c>
      <c r="AX46" s="7">
        <v>275000</v>
      </c>
      <c r="AY46" s="3">
        <v>1</v>
      </c>
      <c r="AZ46" s="3">
        <v>4</v>
      </c>
      <c r="BA46" s="3">
        <f>AX46*AY46/AZ46/3</f>
        <v>22916.666666666668</v>
      </c>
      <c r="BB46" s="3">
        <f>AS46+AW46+BA46</f>
        <v>32888.888888888891</v>
      </c>
      <c r="BD46" s="5">
        <v>41</v>
      </c>
      <c r="BE46" s="3" t="s">
        <v>174</v>
      </c>
      <c r="BF46" s="3">
        <v>0.75</v>
      </c>
      <c r="BG46" s="7">
        <v>750000</v>
      </c>
      <c r="BH46" s="3">
        <v>1</v>
      </c>
      <c r="BI46" s="7">
        <v>100000</v>
      </c>
      <c r="BJ46" s="3">
        <v>100000</v>
      </c>
      <c r="BK46" s="3">
        <v>40</v>
      </c>
      <c r="BL46" s="3">
        <v>3800</v>
      </c>
      <c r="BM46" s="3">
        <v>152000</v>
      </c>
      <c r="BO46" s="5">
        <v>41</v>
      </c>
      <c r="BP46" s="3" t="s">
        <v>174</v>
      </c>
      <c r="BQ46" s="3">
        <v>0.75</v>
      </c>
      <c r="BR46" s="3">
        <v>1</v>
      </c>
      <c r="BS46" s="3">
        <v>30</v>
      </c>
      <c r="BT46" s="3">
        <v>100</v>
      </c>
      <c r="BU46" s="3">
        <v>100</v>
      </c>
      <c r="BV46" s="3">
        <v>100</v>
      </c>
      <c r="BW46" s="3">
        <v>1</v>
      </c>
      <c r="BX46" s="3">
        <v>29.625</v>
      </c>
      <c r="BZ46" s="5">
        <v>41</v>
      </c>
      <c r="CA46" s="3" t="s">
        <v>174</v>
      </c>
      <c r="CB46" s="3">
        <v>0.75</v>
      </c>
      <c r="CC46" s="3">
        <f t="shared" si="10"/>
        <v>32888.888888888891</v>
      </c>
      <c r="CD46" s="3">
        <v>74250</v>
      </c>
      <c r="CE46" s="3">
        <f>CD46/3</f>
        <v>24750</v>
      </c>
      <c r="CF46" s="3">
        <f>SUM(CC46,CE46)</f>
        <v>57638.888888888891</v>
      </c>
      <c r="CH46" s="5">
        <v>41</v>
      </c>
      <c r="CI46" s="3" t="s">
        <v>174</v>
      </c>
      <c r="CJ46" s="3">
        <v>0.75</v>
      </c>
      <c r="CK46" s="3">
        <f t="shared" si="13"/>
        <v>300000</v>
      </c>
      <c r="CL46" s="3">
        <f t="shared" si="14"/>
        <v>455000</v>
      </c>
      <c r="CM46" s="3">
        <f t="shared" si="15"/>
        <v>0</v>
      </c>
      <c r="CN46" s="3">
        <v>1185000</v>
      </c>
      <c r="CO46" s="7">
        <f t="shared" si="16"/>
        <v>1002000</v>
      </c>
      <c r="CP46" s="3">
        <f t="shared" si="17"/>
        <v>2942000</v>
      </c>
      <c r="CR46" s="5">
        <v>41</v>
      </c>
      <c r="CS46" s="3" t="s">
        <v>174</v>
      </c>
      <c r="CT46" s="3">
        <v>0.75</v>
      </c>
      <c r="CU46" s="3">
        <f t="shared" si="18"/>
        <v>2942000</v>
      </c>
      <c r="CV46" s="3">
        <f t="shared" si="19"/>
        <v>57638.888888888891</v>
      </c>
      <c r="CW46" s="3">
        <f t="shared" si="20"/>
        <v>2999638.888888889</v>
      </c>
      <c r="CY46" s="5">
        <v>41</v>
      </c>
      <c r="CZ46" s="3" t="s">
        <v>174</v>
      </c>
      <c r="DA46" s="3">
        <v>0.75</v>
      </c>
      <c r="DB46" s="3">
        <v>1</v>
      </c>
      <c r="DC46" s="3">
        <v>3800</v>
      </c>
      <c r="DD46" s="3">
        <f t="shared" si="21"/>
        <v>3800000</v>
      </c>
      <c r="DE46" s="3">
        <f t="shared" si="22"/>
        <v>2999638.888888889</v>
      </c>
      <c r="DF46" s="3">
        <f t="shared" si="23"/>
        <v>800361.11111111101</v>
      </c>
      <c r="DG46" s="3">
        <f t="shared" si="24"/>
        <v>1067148.1481481481</v>
      </c>
      <c r="DH46" s="3">
        <f t="shared" si="25"/>
        <v>1.2668191541574447</v>
      </c>
    </row>
    <row r="47" spans="1:112">
      <c r="A47" s="15">
        <v>42</v>
      </c>
      <c r="B47" s="3" t="s">
        <v>175</v>
      </c>
      <c r="C47" s="15">
        <v>40</v>
      </c>
      <c r="D47" s="3" t="s">
        <v>33</v>
      </c>
      <c r="E47" s="3" t="s">
        <v>29</v>
      </c>
      <c r="F47" s="3" t="s">
        <v>32</v>
      </c>
      <c r="H47" s="5">
        <v>42</v>
      </c>
      <c r="I47" s="6" t="s">
        <v>183</v>
      </c>
      <c r="J47" s="11">
        <v>0.125</v>
      </c>
      <c r="K47" s="12">
        <v>0.5</v>
      </c>
      <c r="L47" s="6">
        <f t="shared" ref="L47:L55" si="39">K47/J47</f>
        <v>4</v>
      </c>
      <c r="M47" s="6" t="s">
        <v>184</v>
      </c>
      <c r="N47" s="11">
        <v>5</v>
      </c>
      <c r="O47" s="13">
        <v>30</v>
      </c>
      <c r="P47" s="13">
        <v>20</v>
      </c>
      <c r="Q47" s="13">
        <v>50</v>
      </c>
      <c r="R47" s="6">
        <f>SUM(U47:AB47)</f>
        <v>61935.125</v>
      </c>
      <c r="T47" s="5">
        <v>42</v>
      </c>
      <c r="U47" s="3" t="s">
        <v>183</v>
      </c>
      <c r="V47" s="3">
        <v>0.125</v>
      </c>
      <c r="W47" s="3" t="s">
        <v>184</v>
      </c>
      <c r="X47" s="3">
        <v>5</v>
      </c>
      <c r="Y47" s="3">
        <v>10000</v>
      </c>
      <c r="Z47" s="3">
        <f t="shared" ref="Z47:Z55" si="40">X47*Y47</f>
        <v>50000</v>
      </c>
      <c r="AA47" s="3">
        <v>30</v>
      </c>
      <c r="AB47" s="3">
        <v>1900</v>
      </c>
      <c r="AC47" s="3">
        <f t="shared" ref="AC47:AC55" si="41">AA47*AB47</f>
        <v>57000</v>
      </c>
      <c r="AD47" s="3">
        <v>20</v>
      </c>
      <c r="AE47" s="3">
        <v>1700</v>
      </c>
      <c r="AF47" s="3">
        <f t="shared" ref="AF47:AF55" si="42">AD47*AE47</f>
        <v>34000</v>
      </c>
      <c r="AG47" s="3">
        <v>50</v>
      </c>
      <c r="AH47" s="3">
        <v>2400</v>
      </c>
      <c r="AI47" s="3">
        <f t="shared" ref="AI47:AI55" si="43">AG47*AH47</f>
        <v>120000</v>
      </c>
      <c r="AJ47" s="3">
        <v>0</v>
      </c>
      <c r="AK47" s="3">
        <v>0</v>
      </c>
      <c r="AM47" s="5">
        <v>42</v>
      </c>
      <c r="AN47" s="3" t="s">
        <v>183</v>
      </c>
      <c r="AO47" s="3">
        <v>0.125</v>
      </c>
      <c r="AP47" s="7">
        <v>55000</v>
      </c>
      <c r="AQ47" s="3">
        <v>2</v>
      </c>
      <c r="AR47" s="3">
        <v>5</v>
      </c>
      <c r="AS47" s="3">
        <f t="shared" ref="AS47:AS55" si="44">AP47*AQ47/AR47/3</f>
        <v>7333.333333333333</v>
      </c>
      <c r="AT47" s="7">
        <v>30000</v>
      </c>
      <c r="AU47" s="3">
        <v>2</v>
      </c>
      <c r="AV47" s="3">
        <v>4</v>
      </c>
      <c r="AW47" s="3">
        <f t="shared" ref="AW47:AW55" si="45">AT47*AU47/AV47/3</f>
        <v>5000</v>
      </c>
      <c r="AX47" s="7">
        <v>270000</v>
      </c>
      <c r="AY47" s="3">
        <v>1</v>
      </c>
      <c r="AZ47" s="3">
        <v>4</v>
      </c>
      <c r="BA47" s="3">
        <f t="shared" ref="BA47:BA55" si="46">AX47*AY47/AZ47/3</f>
        <v>22500</v>
      </c>
      <c r="BB47" s="3">
        <f t="shared" ref="BB47:BB55" si="47">AS47+AW47+BA47</f>
        <v>34833.333333333328</v>
      </c>
      <c r="BD47" s="5">
        <v>42</v>
      </c>
      <c r="BE47" s="3" t="s">
        <v>183</v>
      </c>
      <c r="BF47" s="3">
        <v>0.125</v>
      </c>
      <c r="BG47" s="7">
        <v>125000</v>
      </c>
      <c r="BH47" s="3">
        <v>0.5</v>
      </c>
      <c r="BI47" s="7">
        <v>100000</v>
      </c>
      <c r="BJ47" s="3">
        <v>50000</v>
      </c>
      <c r="BK47" s="3">
        <v>15</v>
      </c>
      <c r="BL47" s="3">
        <v>3800</v>
      </c>
      <c r="BM47" s="3">
        <v>57000</v>
      </c>
      <c r="BO47" s="5">
        <v>42</v>
      </c>
      <c r="BP47" s="3" t="s">
        <v>183</v>
      </c>
      <c r="BQ47" s="3">
        <v>0.125</v>
      </c>
      <c r="BR47" s="3">
        <v>0.5</v>
      </c>
      <c r="BS47" s="3">
        <v>5</v>
      </c>
      <c r="BT47" s="3">
        <v>30</v>
      </c>
      <c r="BU47" s="3">
        <v>20</v>
      </c>
      <c r="BV47" s="3">
        <v>50</v>
      </c>
      <c r="BW47" s="3">
        <v>0</v>
      </c>
      <c r="BX47" s="3">
        <v>13</v>
      </c>
      <c r="BZ47" s="5">
        <v>42</v>
      </c>
      <c r="CA47" s="3" t="s">
        <v>183</v>
      </c>
      <c r="CB47" s="3">
        <v>0.125</v>
      </c>
      <c r="CC47" s="3">
        <f t="shared" si="10"/>
        <v>34833.333333333328</v>
      </c>
      <c r="CD47" s="3">
        <v>50000</v>
      </c>
      <c r="CE47" s="3">
        <f t="shared" ref="CE47:CE55" si="48">CD47/3</f>
        <v>16666.666666666668</v>
      </c>
      <c r="CF47" s="3">
        <f t="shared" ref="CF47:CF55" si="49">SUM(CC47,CE47)</f>
        <v>51500</v>
      </c>
      <c r="CH47" s="5">
        <v>42</v>
      </c>
      <c r="CI47" s="3" t="s">
        <v>183</v>
      </c>
      <c r="CJ47" s="3">
        <v>0.125</v>
      </c>
      <c r="CK47" s="3">
        <f t="shared" si="13"/>
        <v>50000</v>
      </c>
      <c r="CL47" s="3">
        <f t="shared" si="14"/>
        <v>211000</v>
      </c>
      <c r="CM47" s="3">
        <f t="shared" si="15"/>
        <v>0</v>
      </c>
      <c r="CN47" s="3">
        <v>480000</v>
      </c>
      <c r="CO47" s="7">
        <f t="shared" si="16"/>
        <v>232000</v>
      </c>
      <c r="CP47" s="3">
        <f t="shared" si="17"/>
        <v>973000</v>
      </c>
      <c r="CR47" s="5">
        <v>42</v>
      </c>
      <c r="CS47" s="3" t="s">
        <v>183</v>
      </c>
      <c r="CT47" s="3">
        <v>0.125</v>
      </c>
      <c r="CU47" s="3">
        <f t="shared" si="18"/>
        <v>973000</v>
      </c>
      <c r="CV47" s="3">
        <f t="shared" si="19"/>
        <v>51500</v>
      </c>
      <c r="CW47" s="3">
        <f t="shared" si="20"/>
        <v>1024500</v>
      </c>
      <c r="CY47" s="5">
        <v>42</v>
      </c>
      <c r="CZ47" s="3" t="s">
        <v>183</v>
      </c>
      <c r="DA47" s="3">
        <v>0.125</v>
      </c>
      <c r="DB47" s="3">
        <v>0.5</v>
      </c>
      <c r="DC47" s="3">
        <v>3800</v>
      </c>
      <c r="DD47" s="3">
        <f t="shared" si="21"/>
        <v>1900000</v>
      </c>
      <c r="DE47" s="3">
        <f t="shared" si="22"/>
        <v>1024500</v>
      </c>
      <c r="DF47" s="3">
        <f t="shared" si="23"/>
        <v>875500</v>
      </c>
      <c r="DG47" s="3">
        <f t="shared" si="24"/>
        <v>7004000</v>
      </c>
      <c r="DH47" s="3">
        <f t="shared" si="25"/>
        <v>1.8545632015617375</v>
      </c>
    </row>
    <row r="48" spans="1:112">
      <c r="A48" s="15">
        <v>43</v>
      </c>
      <c r="B48" s="3" t="s">
        <v>176</v>
      </c>
      <c r="C48" s="15">
        <v>40</v>
      </c>
      <c r="D48" s="3" t="s">
        <v>33</v>
      </c>
      <c r="E48" s="3" t="s">
        <v>29</v>
      </c>
      <c r="F48" s="3" t="s">
        <v>30</v>
      </c>
      <c r="H48" s="5">
        <v>43</v>
      </c>
      <c r="I48" s="6" t="s">
        <v>176</v>
      </c>
      <c r="J48" s="11">
        <v>1</v>
      </c>
      <c r="K48" s="12">
        <v>3.5</v>
      </c>
      <c r="L48" s="6">
        <f t="shared" si="39"/>
        <v>3.5</v>
      </c>
      <c r="M48" s="6" t="s">
        <v>185</v>
      </c>
      <c r="N48" s="11">
        <v>40</v>
      </c>
      <c r="O48" s="13">
        <v>100</v>
      </c>
      <c r="P48" s="13">
        <v>100</v>
      </c>
      <c r="Q48" s="13">
        <v>100</v>
      </c>
      <c r="R48" s="6">
        <v>0</v>
      </c>
      <c r="T48" s="5">
        <v>43</v>
      </c>
      <c r="U48" s="3" t="s">
        <v>176</v>
      </c>
      <c r="V48" s="3">
        <v>1</v>
      </c>
      <c r="W48" s="3" t="s">
        <v>185</v>
      </c>
      <c r="X48" s="3">
        <v>40</v>
      </c>
      <c r="Y48" s="3">
        <v>11000</v>
      </c>
      <c r="Z48" s="3">
        <f t="shared" si="40"/>
        <v>440000</v>
      </c>
      <c r="AA48" s="3">
        <v>100</v>
      </c>
      <c r="AB48" s="3">
        <v>1900</v>
      </c>
      <c r="AC48" s="3">
        <f t="shared" si="41"/>
        <v>190000</v>
      </c>
      <c r="AD48" s="3">
        <v>100</v>
      </c>
      <c r="AE48" s="3">
        <v>1700</v>
      </c>
      <c r="AF48" s="3">
        <f t="shared" si="42"/>
        <v>170000</v>
      </c>
      <c r="AG48" s="3">
        <v>100</v>
      </c>
      <c r="AH48" s="3">
        <v>2400</v>
      </c>
      <c r="AI48" s="3">
        <f t="shared" si="43"/>
        <v>240000</v>
      </c>
      <c r="AJ48" s="3">
        <v>0</v>
      </c>
      <c r="AK48" s="3">
        <v>0</v>
      </c>
      <c r="AM48" s="5">
        <v>43</v>
      </c>
      <c r="AN48" s="3" t="s">
        <v>176</v>
      </c>
      <c r="AO48" s="3">
        <v>1</v>
      </c>
      <c r="AP48" s="7">
        <v>45000</v>
      </c>
      <c r="AQ48" s="3">
        <v>1</v>
      </c>
      <c r="AR48" s="3">
        <v>4</v>
      </c>
      <c r="AS48" s="3">
        <f t="shared" si="44"/>
        <v>3750</v>
      </c>
      <c r="AT48" s="7">
        <v>28000</v>
      </c>
      <c r="AU48" s="3">
        <v>1</v>
      </c>
      <c r="AV48" s="3">
        <v>3</v>
      </c>
      <c r="AW48" s="3">
        <f t="shared" si="45"/>
        <v>3111.1111111111113</v>
      </c>
      <c r="AX48" s="7">
        <v>265000</v>
      </c>
      <c r="AY48" s="3">
        <v>1</v>
      </c>
      <c r="AZ48" s="3">
        <v>4</v>
      </c>
      <c r="BA48" s="3">
        <f t="shared" si="46"/>
        <v>22083.333333333332</v>
      </c>
      <c r="BB48" s="3">
        <f t="shared" si="47"/>
        <v>28944.444444444445</v>
      </c>
      <c r="BD48" s="5">
        <v>43</v>
      </c>
      <c r="BE48" s="3" t="s">
        <v>176</v>
      </c>
      <c r="BF48" s="3">
        <v>1</v>
      </c>
      <c r="BG48" s="7">
        <v>1000000</v>
      </c>
      <c r="BH48" s="3">
        <v>2.7</v>
      </c>
      <c r="BI48" s="7">
        <v>100000</v>
      </c>
      <c r="BJ48" s="3">
        <v>270000</v>
      </c>
      <c r="BK48" s="3">
        <v>26</v>
      </c>
      <c r="BL48" s="3">
        <v>3800</v>
      </c>
      <c r="BM48" s="3">
        <v>98800</v>
      </c>
      <c r="BO48" s="5">
        <v>43</v>
      </c>
      <c r="BP48" s="3" t="s">
        <v>176</v>
      </c>
      <c r="BQ48" s="3">
        <v>1</v>
      </c>
      <c r="BR48" s="3">
        <v>2.4</v>
      </c>
      <c r="BS48" s="3">
        <v>40</v>
      </c>
      <c r="BT48" s="3">
        <v>100</v>
      </c>
      <c r="BU48" s="3">
        <v>100</v>
      </c>
      <c r="BV48" s="3">
        <v>100</v>
      </c>
      <c r="BW48" s="3">
        <v>0</v>
      </c>
      <c r="BX48" s="3">
        <v>52.25</v>
      </c>
      <c r="BZ48" s="5">
        <v>43</v>
      </c>
      <c r="CA48" s="3" t="s">
        <v>176</v>
      </c>
      <c r="CB48" s="3">
        <v>1</v>
      </c>
      <c r="CC48" s="3">
        <f t="shared" si="10"/>
        <v>28944.444444444445</v>
      </c>
      <c r="CD48" s="3">
        <v>175000</v>
      </c>
      <c r="CE48" s="3">
        <f t="shared" si="48"/>
        <v>58333.333333333336</v>
      </c>
      <c r="CF48" s="3">
        <f t="shared" si="49"/>
        <v>87277.777777777781</v>
      </c>
      <c r="CH48" s="5">
        <v>43</v>
      </c>
      <c r="CI48" s="3" t="s">
        <v>176</v>
      </c>
      <c r="CJ48" s="3">
        <v>1</v>
      </c>
      <c r="CK48" s="3">
        <f t="shared" si="13"/>
        <v>440000</v>
      </c>
      <c r="CL48" s="3">
        <f t="shared" si="14"/>
        <v>600000</v>
      </c>
      <c r="CM48" s="3">
        <f t="shared" si="15"/>
        <v>0</v>
      </c>
      <c r="CN48" s="3">
        <v>2090000</v>
      </c>
      <c r="CO48" s="7">
        <f t="shared" si="16"/>
        <v>1368800</v>
      </c>
      <c r="CP48" s="3">
        <f t="shared" si="17"/>
        <v>4498800</v>
      </c>
      <c r="CR48" s="5">
        <v>43</v>
      </c>
      <c r="CS48" s="3" t="s">
        <v>7</v>
      </c>
      <c r="CT48" s="3">
        <v>0.25</v>
      </c>
      <c r="CU48" s="3">
        <f t="shared" si="18"/>
        <v>4498800</v>
      </c>
      <c r="CV48" s="3">
        <f t="shared" si="19"/>
        <v>87277.777777777781</v>
      </c>
      <c r="CW48" s="3">
        <f t="shared" si="20"/>
        <v>4586077.777777778</v>
      </c>
      <c r="CY48" s="5">
        <v>43</v>
      </c>
      <c r="CZ48" s="3" t="s">
        <v>176</v>
      </c>
      <c r="DA48" s="3">
        <v>1</v>
      </c>
      <c r="DB48" s="3">
        <v>2.4</v>
      </c>
      <c r="DC48" s="3">
        <v>3800</v>
      </c>
      <c r="DD48" s="3">
        <f t="shared" si="21"/>
        <v>9120000</v>
      </c>
      <c r="DE48" s="3">
        <f t="shared" si="22"/>
        <v>4586077.777777778</v>
      </c>
      <c r="DF48" s="3">
        <f t="shared" si="23"/>
        <v>4533922.222222222</v>
      </c>
      <c r="DG48" s="3">
        <f t="shared" si="24"/>
        <v>4533922.222222222</v>
      </c>
      <c r="DH48" s="3">
        <f t="shared" si="25"/>
        <v>1.9886274158261599</v>
      </c>
    </row>
    <row r="49" spans="1:112">
      <c r="A49" s="15">
        <v>44</v>
      </c>
      <c r="B49" s="3" t="s">
        <v>177</v>
      </c>
      <c r="C49" s="15">
        <v>60</v>
      </c>
      <c r="D49" s="3" t="s">
        <v>33</v>
      </c>
      <c r="E49" s="3" t="s">
        <v>29</v>
      </c>
      <c r="F49" s="3" t="s">
        <v>32</v>
      </c>
      <c r="H49" s="5">
        <v>44</v>
      </c>
      <c r="I49" s="6" t="s">
        <v>177</v>
      </c>
      <c r="J49" s="11">
        <v>1</v>
      </c>
      <c r="K49" s="12">
        <v>4</v>
      </c>
      <c r="L49" s="6">
        <f t="shared" si="39"/>
        <v>4</v>
      </c>
      <c r="M49" s="6" t="s">
        <v>182</v>
      </c>
      <c r="N49" s="11">
        <v>40</v>
      </c>
      <c r="O49" s="13">
        <v>400</v>
      </c>
      <c r="P49" s="13">
        <v>50</v>
      </c>
      <c r="Q49" s="13">
        <v>400</v>
      </c>
      <c r="R49" s="6">
        <f>SUM(U49:AB49)</f>
        <v>412341</v>
      </c>
      <c r="T49" s="5">
        <v>44</v>
      </c>
      <c r="U49" s="3" t="s">
        <v>177</v>
      </c>
      <c r="V49" s="3">
        <v>1</v>
      </c>
      <c r="W49" s="3" t="s">
        <v>182</v>
      </c>
      <c r="X49" s="3">
        <v>40</v>
      </c>
      <c r="Y49" s="3">
        <v>10000</v>
      </c>
      <c r="Z49" s="3">
        <f t="shared" si="40"/>
        <v>400000</v>
      </c>
      <c r="AA49" s="3">
        <v>400</v>
      </c>
      <c r="AB49" s="3">
        <v>1900</v>
      </c>
      <c r="AC49" s="3">
        <f t="shared" si="41"/>
        <v>760000</v>
      </c>
      <c r="AD49" s="3">
        <v>50</v>
      </c>
      <c r="AE49" s="3">
        <v>1700</v>
      </c>
      <c r="AF49" s="3">
        <f t="shared" si="42"/>
        <v>85000</v>
      </c>
      <c r="AG49" s="3">
        <v>400</v>
      </c>
      <c r="AH49" s="3">
        <v>2400</v>
      </c>
      <c r="AI49" s="3">
        <f t="shared" si="43"/>
        <v>960000</v>
      </c>
      <c r="AJ49" s="3">
        <v>1</v>
      </c>
      <c r="AK49" s="3">
        <v>85000</v>
      </c>
      <c r="AM49" s="5">
        <v>44</v>
      </c>
      <c r="AN49" s="3" t="s">
        <v>177</v>
      </c>
      <c r="AO49" s="3">
        <v>1</v>
      </c>
      <c r="AP49" s="7">
        <v>45000</v>
      </c>
      <c r="AQ49" s="3">
        <v>1</v>
      </c>
      <c r="AR49" s="3">
        <v>3</v>
      </c>
      <c r="AS49" s="3">
        <f t="shared" si="44"/>
        <v>5000</v>
      </c>
      <c r="AT49" s="7">
        <v>27000</v>
      </c>
      <c r="AU49" s="3">
        <v>1</v>
      </c>
      <c r="AV49" s="3">
        <v>3</v>
      </c>
      <c r="AW49" s="3">
        <f t="shared" si="45"/>
        <v>3000</v>
      </c>
      <c r="AX49" s="7">
        <v>280000</v>
      </c>
      <c r="AY49" s="3">
        <v>1</v>
      </c>
      <c r="AZ49" s="3">
        <v>5</v>
      </c>
      <c r="BA49" s="3">
        <f t="shared" si="46"/>
        <v>18666.666666666668</v>
      </c>
      <c r="BB49" s="3">
        <f t="shared" si="47"/>
        <v>26666.666666666668</v>
      </c>
      <c r="BD49" s="5">
        <v>44</v>
      </c>
      <c r="BE49" s="3" t="s">
        <v>177</v>
      </c>
      <c r="BF49" s="3">
        <v>1</v>
      </c>
      <c r="BG49" s="7">
        <v>1000000</v>
      </c>
      <c r="BH49" s="3">
        <v>4</v>
      </c>
      <c r="BI49" s="7">
        <v>100000</v>
      </c>
      <c r="BJ49" s="3">
        <v>400000</v>
      </c>
      <c r="BK49" s="3">
        <v>80</v>
      </c>
      <c r="BL49" s="3">
        <v>3800</v>
      </c>
      <c r="BM49" s="3">
        <v>304000</v>
      </c>
      <c r="BO49" s="5">
        <v>44</v>
      </c>
      <c r="BP49" s="3" t="s">
        <v>177</v>
      </c>
      <c r="BQ49" s="3">
        <v>1</v>
      </c>
      <c r="BR49" s="3">
        <v>4</v>
      </c>
      <c r="BS49" s="3">
        <v>40</v>
      </c>
      <c r="BT49" s="3">
        <v>400</v>
      </c>
      <c r="BU49" s="3">
        <v>50</v>
      </c>
      <c r="BV49" s="3">
        <v>400</v>
      </c>
      <c r="BW49" s="3">
        <v>0.5</v>
      </c>
      <c r="BX49" s="3">
        <v>41.25</v>
      </c>
      <c r="BZ49" s="5">
        <v>44</v>
      </c>
      <c r="CA49" s="3" t="s">
        <v>177</v>
      </c>
      <c r="CB49" s="3">
        <v>1</v>
      </c>
      <c r="CC49" s="3">
        <f t="shared" si="10"/>
        <v>26666.666666666668</v>
      </c>
      <c r="CD49" s="3">
        <v>340000</v>
      </c>
      <c r="CE49" s="3">
        <f t="shared" si="48"/>
        <v>113333.33333333333</v>
      </c>
      <c r="CF49" s="3">
        <f t="shared" si="49"/>
        <v>140000</v>
      </c>
      <c r="CH49" s="5">
        <v>44</v>
      </c>
      <c r="CI49" s="3" t="s">
        <v>177</v>
      </c>
      <c r="CJ49" s="3">
        <v>1</v>
      </c>
      <c r="CK49" s="3">
        <f t="shared" si="13"/>
        <v>400000</v>
      </c>
      <c r="CL49" s="3">
        <f t="shared" si="14"/>
        <v>1805000</v>
      </c>
      <c r="CM49" s="3">
        <f t="shared" si="15"/>
        <v>85000</v>
      </c>
      <c r="CN49" s="3">
        <v>2070000</v>
      </c>
      <c r="CO49" s="7">
        <f t="shared" si="16"/>
        <v>1704000</v>
      </c>
      <c r="CP49" s="3">
        <f t="shared" si="17"/>
        <v>6064000</v>
      </c>
      <c r="CR49" s="5">
        <v>44</v>
      </c>
      <c r="CS49" s="3" t="s">
        <v>177</v>
      </c>
      <c r="CT49" s="3">
        <v>1</v>
      </c>
      <c r="CU49" s="3">
        <f t="shared" si="18"/>
        <v>6064000</v>
      </c>
      <c r="CV49" s="3">
        <f t="shared" si="19"/>
        <v>140000</v>
      </c>
      <c r="CW49" s="3">
        <f t="shared" si="20"/>
        <v>6204000</v>
      </c>
      <c r="CY49" s="5">
        <v>44</v>
      </c>
      <c r="CZ49" s="3" t="s">
        <v>177</v>
      </c>
      <c r="DA49" s="3">
        <v>1</v>
      </c>
      <c r="DB49" s="3">
        <v>4</v>
      </c>
      <c r="DC49" s="3">
        <v>3800</v>
      </c>
      <c r="DD49" s="3">
        <f t="shared" si="21"/>
        <v>15200000</v>
      </c>
      <c r="DE49" s="3">
        <f t="shared" si="22"/>
        <v>6204000</v>
      </c>
      <c r="DF49" s="3">
        <f t="shared" si="23"/>
        <v>8996000</v>
      </c>
      <c r="DG49" s="3">
        <f t="shared" si="24"/>
        <v>8996000</v>
      </c>
      <c r="DH49" s="3">
        <f t="shared" si="25"/>
        <v>2.4500322372662797</v>
      </c>
    </row>
    <row r="50" spans="1:112">
      <c r="A50" s="15">
        <v>45</v>
      </c>
      <c r="B50" s="3" t="s">
        <v>34</v>
      </c>
      <c r="C50" s="15">
        <v>52</v>
      </c>
      <c r="D50" s="3" t="s">
        <v>31</v>
      </c>
      <c r="E50" s="3" t="s">
        <v>29</v>
      </c>
      <c r="F50" s="3" t="s">
        <v>30</v>
      </c>
      <c r="H50" s="5">
        <v>45</v>
      </c>
      <c r="I50" s="6" t="s">
        <v>34</v>
      </c>
      <c r="J50" s="11">
        <v>0.125</v>
      </c>
      <c r="K50" s="12">
        <v>0.6</v>
      </c>
      <c r="L50" s="6">
        <f t="shared" si="39"/>
        <v>4.8</v>
      </c>
      <c r="M50" s="6" t="s">
        <v>64</v>
      </c>
      <c r="N50" s="11">
        <v>6</v>
      </c>
      <c r="O50" s="13">
        <v>50</v>
      </c>
      <c r="P50" s="13">
        <v>0</v>
      </c>
      <c r="Q50" s="13">
        <v>100</v>
      </c>
      <c r="R50" s="6">
        <f>SUM(U50:AB50)</f>
        <v>71956.125</v>
      </c>
      <c r="T50" s="5">
        <v>45</v>
      </c>
      <c r="U50" s="3" t="s">
        <v>34</v>
      </c>
      <c r="V50" s="3">
        <v>0.125</v>
      </c>
      <c r="W50" s="3" t="s">
        <v>64</v>
      </c>
      <c r="X50" s="3">
        <v>6</v>
      </c>
      <c r="Y50" s="3">
        <v>10000</v>
      </c>
      <c r="Z50" s="3">
        <f t="shared" si="40"/>
        <v>60000</v>
      </c>
      <c r="AA50" s="3">
        <v>50</v>
      </c>
      <c r="AB50" s="3">
        <v>1900</v>
      </c>
      <c r="AC50" s="3">
        <f t="shared" si="41"/>
        <v>95000</v>
      </c>
      <c r="AD50" s="3">
        <v>0</v>
      </c>
      <c r="AE50" s="3">
        <v>1700</v>
      </c>
      <c r="AF50" s="3">
        <f t="shared" si="42"/>
        <v>0</v>
      </c>
      <c r="AG50" s="3">
        <v>100</v>
      </c>
      <c r="AH50" s="3">
        <v>2400</v>
      </c>
      <c r="AI50" s="3">
        <f t="shared" si="43"/>
        <v>240000</v>
      </c>
      <c r="AJ50" s="3">
        <v>0.5</v>
      </c>
      <c r="AK50" s="3">
        <v>75000</v>
      </c>
      <c r="AM50" s="5">
        <v>45</v>
      </c>
      <c r="AN50" s="3" t="s">
        <v>134</v>
      </c>
      <c r="AO50" s="3">
        <v>0.125</v>
      </c>
      <c r="AP50" s="7">
        <v>45000</v>
      </c>
      <c r="AQ50" s="3">
        <v>1</v>
      </c>
      <c r="AR50" s="3">
        <v>4</v>
      </c>
      <c r="AS50" s="3">
        <f t="shared" si="44"/>
        <v>3750</v>
      </c>
      <c r="AT50" s="7">
        <v>28000</v>
      </c>
      <c r="AU50" s="3">
        <v>1</v>
      </c>
      <c r="AV50" s="3">
        <v>3</v>
      </c>
      <c r="AW50" s="3">
        <f t="shared" si="45"/>
        <v>3111.1111111111113</v>
      </c>
      <c r="AX50" s="7">
        <v>250000</v>
      </c>
      <c r="AY50" s="3">
        <v>1</v>
      </c>
      <c r="AZ50" s="3">
        <v>4</v>
      </c>
      <c r="BA50" s="3">
        <f t="shared" si="46"/>
        <v>20833.333333333332</v>
      </c>
      <c r="BB50" s="3">
        <f t="shared" si="47"/>
        <v>27694.444444444445</v>
      </c>
      <c r="BD50" s="5">
        <v>45</v>
      </c>
      <c r="BE50" s="3" t="s">
        <v>34</v>
      </c>
      <c r="BF50" s="3">
        <v>0.125</v>
      </c>
      <c r="BG50" s="7">
        <v>125000</v>
      </c>
      <c r="BH50" s="3">
        <v>0.6</v>
      </c>
      <c r="BI50" s="7">
        <v>100000</v>
      </c>
      <c r="BJ50" s="3">
        <v>60000</v>
      </c>
      <c r="BK50" s="3">
        <v>13</v>
      </c>
      <c r="BL50" s="3">
        <v>3800</v>
      </c>
      <c r="BM50" s="3">
        <v>49400</v>
      </c>
      <c r="BO50" s="5">
        <v>45</v>
      </c>
      <c r="BP50" s="3" t="s">
        <v>34</v>
      </c>
      <c r="BQ50" s="3">
        <v>0.125</v>
      </c>
      <c r="BR50" s="3">
        <v>0.6</v>
      </c>
      <c r="BS50" s="3">
        <v>6</v>
      </c>
      <c r="BT50" s="3">
        <v>50</v>
      </c>
      <c r="BU50" s="3">
        <v>0</v>
      </c>
      <c r="BV50" s="3">
        <v>100</v>
      </c>
      <c r="BW50" s="3">
        <v>0.5</v>
      </c>
      <c r="BX50" s="3">
        <v>11.875</v>
      </c>
      <c r="BZ50" s="5">
        <v>45</v>
      </c>
      <c r="CA50" s="3" t="s">
        <v>34</v>
      </c>
      <c r="CB50" s="3">
        <v>0.125</v>
      </c>
      <c r="CC50" s="3">
        <f t="shared" si="10"/>
        <v>27694.444444444445</v>
      </c>
      <c r="CD50" s="3">
        <v>37125</v>
      </c>
      <c r="CE50" s="3">
        <f t="shared" si="48"/>
        <v>12375</v>
      </c>
      <c r="CF50" s="3">
        <f t="shared" si="49"/>
        <v>40069.444444444445</v>
      </c>
      <c r="CH50" s="5">
        <v>45</v>
      </c>
      <c r="CI50" s="3" t="s">
        <v>34</v>
      </c>
      <c r="CJ50" s="3">
        <v>0.125</v>
      </c>
      <c r="CK50" s="3">
        <f t="shared" si="13"/>
        <v>60000</v>
      </c>
      <c r="CL50" s="3">
        <f t="shared" si="14"/>
        <v>335000</v>
      </c>
      <c r="CM50" s="3">
        <f t="shared" si="15"/>
        <v>75000</v>
      </c>
      <c r="CN50" s="3">
        <v>385000</v>
      </c>
      <c r="CO50" s="7">
        <f t="shared" si="16"/>
        <v>234400</v>
      </c>
      <c r="CP50" s="3">
        <f t="shared" si="17"/>
        <v>1089400</v>
      </c>
      <c r="CR50" s="5">
        <v>45</v>
      </c>
      <c r="CS50" s="3" t="s">
        <v>34</v>
      </c>
      <c r="CT50" s="3">
        <v>0.125</v>
      </c>
      <c r="CU50" s="3">
        <f t="shared" si="18"/>
        <v>1089400</v>
      </c>
      <c r="CV50" s="3">
        <f t="shared" si="19"/>
        <v>40069.444444444445</v>
      </c>
      <c r="CW50" s="3">
        <f t="shared" si="20"/>
        <v>1129469.4444444445</v>
      </c>
      <c r="CY50" s="5">
        <v>45</v>
      </c>
      <c r="CZ50" s="3" t="s">
        <v>34</v>
      </c>
      <c r="DA50" s="3">
        <v>0.125</v>
      </c>
      <c r="DB50" s="3">
        <v>0.6</v>
      </c>
      <c r="DC50" s="3">
        <v>3800</v>
      </c>
      <c r="DD50" s="3">
        <f t="shared" si="21"/>
        <v>2280000</v>
      </c>
      <c r="DE50" s="3">
        <f t="shared" si="22"/>
        <v>1129469.4444444445</v>
      </c>
      <c r="DF50" s="3">
        <f t="shared" si="23"/>
        <v>1150530.5555555555</v>
      </c>
      <c r="DG50" s="3">
        <f t="shared" si="24"/>
        <v>9204244.444444444</v>
      </c>
      <c r="DH50" s="3">
        <f t="shared" si="25"/>
        <v>2.0186469064875592</v>
      </c>
    </row>
    <row r="51" spans="1:112">
      <c r="A51" s="15">
        <v>46</v>
      </c>
      <c r="B51" s="3" t="s">
        <v>43</v>
      </c>
      <c r="C51" s="15">
        <v>60</v>
      </c>
      <c r="D51" s="3" t="s">
        <v>31</v>
      </c>
      <c r="E51" s="3" t="s">
        <v>29</v>
      </c>
      <c r="F51" s="3" t="s">
        <v>32</v>
      </c>
      <c r="H51" s="5">
        <v>46</v>
      </c>
      <c r="I51" s="6" t="s">
        <v>43</v>
      </c>
      <c r="J51" s="11">
        <v>0.25</v>
      </c>
      <c r="K51" s="12">
        <v>1.7</v>
      </c>
      <c r="L51" s="14">
        <f t="shared" si="39"/>
        <v>6.8</v>
      </c>
      <c r="M51" s="6" t="s">
        <v>67</v>
      </c>
      <c r="N51" s="11">
        <v>18</v>
      </c>
      <c r="O51" s="13">
        <v>50</v>
      </c>
      <c r="P51" s="13">
        <v>0</v>
      </c>
      <c r="Q51" s="13">
        <v>50</v>
      </c>
      <c r="R51" s="6">
        <f>SUM(U51:AB51)</f>
        <v>191968.25</v>
      </c>
      <c r="T51" s="5">
        <v>46</v>
      </c>
      <c r="U51" s="3" t="s">
        <v>43</v>
      </c>
      <c r="V51" s="3">
        <v>0.25</v>
      </c>
      <c r="W51" s="3" t="s">
        <v>67</v>
      </c>
      <c r="X51" s="3">
        <v>18</v>
      </c>
      <c r="Y51" s="3">
        <v>10000</v>
      </c>
      <c r="Z51" s="3">
        <f t="shared" si="40"/>
        <v>180000</v>
      </c>
      <c r="AA51" s="3">
        <v>50</v>
      </c>
      <c r="AB51" s="3">
        <v>1900</v>
      </c>
      <c r="AC51" s="3">
        <f t="shared" si="41"/>
        <v>95000</v>
      </c>
      <c r="AD51" s="3">
        <v>0</v>
      </c>
      <c r="AE51" s="3">
        <v>1700</v>
      </c>
      <c r="AF51" s="3">
        <f t="shared" si="42"/>
        <v>0</v>
      </c>
      <c r="AG51" s="3">
        <v>50</v>
      </c>
      <c r="AH51" s="3">
        <v>2400</v>
      </c>
      <c r="AI51" s="3">
        <f t="shared" si="43"/>
        <v>120000</v>
      </c>
      <c r="AJ51" s="3">
        <v>0</v>
      </c>
      <c r="AK51" s="3">
        <v>0</v>
      </c>
      <c r="AM51" s="5">
        <v>46</v>
      </c>
      <c r="AN51" s="3" t="s">
        <v>187</v>
      </c>
      <c r="AO51" s="3">
        <v>0.25</v>
      </c>
      <c r="AP51" s="7">
        <v>45000</v>
      </c>
      <c r="AQ51" s="3">
        <v>1</v>
      </c>
      <c r="AR51" s="3">
        <v>3</v>
      </c>
      <c r="AS51" s="3">
        <f t="shared" si="44"/>
        <v>5000</v>
      </c>
      <c r="AT51" s="7">
        <v>30000</v>
      </c>
      <c r="AU51" s="3">
        <v>1</v>
      </c>
      <c r="AV51" s="3">
        <v>4</v>
      </c>
      <c r="AW51" s="3">
        <f t="shared" si="45"/>
        <v>2500</v>
      </c>
      <c r="AX51" s="7">
        <v>270000</v>
      </c>
      <c r="AY51" s="3">
        <v>1</v>
      </c>
      <c r="AZ51" s="3">
        <v>4</v>
      </c>
      <c r="BA51" s="3">
        <f t="shared" si="46"/>
        <v>22500</v>
      </c>
      <c r="BB51" s="3">
        <f t="shared" si="47"/>
        <v>30000</v>
      </c>
      <c r="BD51" s="5">
        <v>46</v>
      </c>
      <c r="BE51" s="3" t="s">
        <v>43</v>
      </c>
      <c r="BF51" s="3">
        <v>0.25</v>
      </c>
      <c r="BG51" s="7">
        <v>150000</v>
      </c>
      <c r="BH51" s="3">
        <v>1.7</v>
      </c>
      <c r="BI51" s="7">
        <v>100000</v>
      </c>
      <c r="BJ51" s="3">
        <v>170000</v>
      </c>
      <c r="BK51" s="3">
        <v>32</v>
      </c>
      <c r="BL51" s="3">
        <v>3800</v>
      </c>
      <c r="BM51" s="3">
        <v>121600</v>
      </c>
      <c r="BO51" s="5">
        <v>46</v>
      </c>
      <c r="BP51" s="3" t="s">
        <v>43</v>
      </c>
      <c r="BQ51" s="3">
        <v>0.25</v>
      </c>
      <c r="BR51" s="3">
        <v>1.7</v>
      </c>
      <c r="BS51" s="3">
        <v>18</v>
      </c>
      <c r="BT51" s="3">
        <v>50</v>
      </c>
      <c r="BU51" s="3">
        <v>0</v>
      </c>
      <c r="BV51" s="3">
        <v>50</v>
      </c>
      <c r="BW51" s="3">
        <v>0</v>
      </c>
      <c r="BX51" s="3">
        <v>11.875</v>
      </c>
      <c r="BZ51" s="5">
        <v>46</v>
      </c>
      <c r="CA51" s="3" t="s">
        <v>43</v>
      </c>
      <c r="CB51" s="3">
        <v>0.25</v>
      </c>
      <c r="CC51" s="3">
        <f t="shared" si="10"/>
        <v>30000</v>
      </c>
      <c r="CD51" s="3">
        <v>37000</v>
      </c>
      <c r="CE51" s="3">
        <f t="shared" si="48"/>
        <v>12333.333333333334</v>
      </c>
      <c r="CF51" s="3">
        <f t="shared" si="49"/>
        <v>42333.333333333336</v>
      </c>
      <c r="CH51" s="5">
        <v>46</v>
      </c>
      <c r="CI51" s="3" t="s">
        <v>43</v>
      </c>
      <c r="CJ51" s="3">
        <v>0.25</v>
      </c>
      <c r="CK51" s="3">
        <f t="shared" si="13"/>
        <v>180000</v>
      </c>
      <c r="CL51" s="3">
        <f t="shared" si="14"/>
        <v>215000</v>
      </c>
      <c r="CM51" s="3">
        <f t="shared" si="15"/>
        <v>0</v>
      </c>
      <c r="CN51" s="3">
        <v>475000</v>
      </c>
      <c r="CO51" s="7">
        <f t="shared" si="16"/>
        <v>441600</v>
      </c>
      <c r="CP51" s="3">
        <f t="shared" si="17"/>
        <v>1311600</v>
      </c>
      <c r="CR51" s="5">
        <v>46</v>
      </c>
      <c r="CS51" s="3" t="s">
        <v>43</v>
      </c>
      <c r="CT51" s="3">
        <v>0.25</v>
      </c>
      <c r="CU51" s="3">
        <f t="shared" si="18"/>
        <v>1311600</v>
      </c>
      <c r="CV51" s="3">
        <f t="shared" si="19"/>
        <v>42333.333333333336</v>
      </c>
      <c r="CW51" s="3">
        <f t="shared" si="20"/>
        <v>1353933.3333333333</v>
      </c>
      <c r="CY51" s="5">
        <v>46</v>
      </c>
      <c r="CZ51" s="3" t="s">
        <v>43</v>
      </c>
      <c r="DA51" s="3">
        <v>0.25</v>
      </c>
      <c r="DB51" s="3">
        <v>1.7</v>
      </c>
      <c r="DC51" s="3">
        <v>3800</v>
      </c>
      <c r="DD51" s="3">
        <f t="shared" si="21"/>
        <v>6460000</v>
      </c>
      <c r="DE51" s="3">
        <f t="shared" si="22"/>
        <v>1353933.3333333333</v>
      </c>
      <c r="DF51" s="3">
        <f t="shared" si="23"/>
        <v>5106066.666666667</v>
      </c>
      <c r="DG51" s="3">
        <f t="shared" si="24"/>
        <v>20424266.666666668</v>
      </c>
      <c r="DH51" s="3">
        <f t="shared" si="25"/>
        <v>4.7712836673396035</v>
      </c>
    </row>
    <row r="52" spans="1:112">
      <c r="A52" s="15">
        <v>47</v>
      </c>
      <c r="B52" s="3" t="s">
        <v>178</v>
      </c>
      <c r="C52" s="15">
        <v>45</v>
      </c>
      <c r="D52" s="3" t="s">
        <v>33</v>
      </c>
      <c r="E52" s="3" t="s">
        <v>29</v>
      </c>
      <c r="F52" s="3" t="s">
        <v>30</v>
      </c>
      <c r="H52" s="5">
        <v>47</v>
      </c>
      <c r="I52" s="6" t="s">
        <v>178</v>
      </c>
      <c r="J52" s="11">
        <v>0.125</v>
      </c>
      <c r="K52" s="12">
        <v>1</v>
      </c>
      <c r="L52" s="14">
        <f t="shared" si="39"/>
        <v>8</v>
      </c>
      <c r="M52" s="6" t="s">
        <v>184</v>
      </c>
      <c r="N52" s="11">
        <v>10</v>
      </c>
      <c r="O52" s="13">
        <v>30</v>
      </c>
      <c r="P52" s="13">
        <v>30</v>
      </c>
      <c r="Q52" s="13">
        <v>30</v>
      </c>
      <c r="R52" s="6">
        <v>2</v>
      </c>
      <c r="T52" s="5">
        <v>47</v>
      </c>
      <c r="U52" s="3" t="s">
        <v>178</v>
      </c>
      <c r="V52" s="3">
        <v>0.125</v>
      </c>
      <c r="W52" s="3" t="s">
        <v>184</v>
      </c>
      <c r="X52" s="3">
        <v>10</v>
      </c>
      <c r="Y52" s="3">
        <v>11000</v>
      </c>
      <c r="Z52" s="3">
        <f t="shared" si="40"/>
        <v>110000</v>
      </c>
      <c r="AA52" s="3">
        <v>30</v>
      </c>
      <c r="AB52" s="3">
        <v>1900</v>
      </c>
      <c r="AC52" s="3">
        <f t="shared" si="41"/>
        <v>57000</v>
      </c>
      <c r="AD52" s="3">
        <v>30</v>
      </c>
      <c r="AE52" s="3">
        <v>1700</v>
      </c>
      <c r="AF52" s="3">
        <f t="shared" si="42"/>
        <v>51000</v>
      </c>
      <c r="AG52" s="3">
        <v>30</v>
      </c>
      <c r="AH52" s="3">
        <v>2400</v>
      </c>
      <c r="AI52" s="3">
        <f t="shared" si="43"/>
        <v>72000</v>
      </c>
      <c r="AJ52" s="3">
        <v>2</v>
      </c>
      <c r="AK52" s="3">
        <v>150000</v>
      </c>
      <c r="AM52" s="5">
        <v>47</v>
      </c>
      <c r="AN52" s="3" t="s">
        <v>178</v>
      </c>
      <c r="AO52" s="3">
        <v>0.125</v>
      </c>
      <c r="AP52" s="7">
        <v>60000</v>
      </c>
      <c r="AQ52" s="3">
        <v>1</v>
      </c>
      <c r="AR52" s="3">
        <v>5</v>
      </c>
      <c r="AS52" s="3">
        <f t="shared" si="44"/>
        <v>4000</v>
      </c>
      <c r="AT52" s="7">
        <v>35000</v>
      </c>
      <c r="AU52" s="3">
        <v>2</v>
      </c>
      <c r="AV52" s="3">
        <v>4</v>
      </c>
      <c r="AW52" s="3">
        <f t="shared" si="45"/>
        <v>5833.333333333333</v>
      </c>
      <c r="AX52" s="7">
        <v>280000</v>
      </c>
      <c r="AY52" s="3">
        <v>1</v>
      </c>
      <c r="AZ52" s="3">
        <v>4</v>
      </c>
      <c r="BA52" s="3">
        <f t="shared" si="46"/>
        <v>23333.333333333332</v>
      </c>
      <c r="BB52" s="3">
        <f t="shared" si="47"/>
        <v>33166.666666666664</v>
      </c>
      <c r="BD52" s="5">
        <v>47</v>
      </c>
      <c r="BE52" s="3" t="s">
        <v>178</v>
      </c>
      <c r="BF52" s="3">
        <v>0.125</v>
      </c>
      <c r="BG52" s="7">
        <v>600000</v>
      </c>
      <c r="BH52" s="3">
        <v>1</v>
      </c>
      <c r="BI52" s="7">
        <v>100000</v>
      </c>
      <c r="BJ52" s="3">
        <v>100000</v>
      </c>
      <c r="BK52" s="3">
        <v>20</v>
      </c>
      <c r="BL52" s="3">
        <v>3800</v>
      </c>
      <c r="BM52" s="3">
        <v>76000</v>
      </c>
      <c r="BO52" s="5">
        <v>47</v>
      </c>
      <c r="BP52" s="3" t="s">
        <v>178</v>
      </c>
      <c r="BQ52" s="3">
        <v>0.125</v>
      </c>
      <c r="BR52" s="3">
        <v>1</v>
      </c>
      <c r="BS52" s="3">
        <v>10</v>
      </c>
      <c r="BT52" s="3">
        <v>30</v>
      </c>
      <c r="BU52" s="3">
        <v>30</v>
      </c>
      <c r="BV52" s="3">
        <v>30</v>
      </c>
      <c r="BW52" s="3">
        <v>2</v>
      </c>
      <c r="BX52" s="3">
        <v>19</v>
      </c>
      <c r="BZ52" s="5">
        <v>47</v>
      </c>
      <c r="CA52" s="3" t="s">
        <v>178</v>
      </c>
      <c r="CB52" s="3">
        <v>0.125</v>
      </c>
      <c r="CC52" s="3">
        <f t="shared" si="10"/>
        <v>33166.666666666664</v>
      </c>
      <c r="CD52" s="3">
        <v>70000</v>
      </c>
      <c r="CE52" s="3">
        <f t="shared" si="48"/>
        <v>23333.333333333332</v>
      </c>
      <c r="CF52" s="3">
        <f t="shared" si="49"/>
        <v>56500</v>
      </c>
      <c r="CH52" s="5">
        <v>47</v>
      </c>
      <c r="CI52" s="3" t="s">
        <v>178</v>
      </c>
      <c r="CJ52" s="3">
        <v>0.125</v>
      </c>
      <c r="CK52" s="3">
        <f t="shared" si="13"/>
        <v>110000</v>
      </c>
      <c r="CL52" s="3">
        <f t="shared" si="14"/>
        <v>180000</v>
      </c>
      <c r="CM52" s="3">
        <f t="shared" si="15"/>
        <v>150000</v>
      </c>
      <c r="CN52" s="3">
        <v>760000</v>
      </c>
      <c r="CO52" s="7">
        <f t="shared" si="16"/>
        <v>776000</v>
      </c>
      <c r="CP52" s="3">
        <f t="shared" si="17"/>
        <v>1976000</v>
      </c>
      <c r="CR52" s="5">
        <v>47</v>
      </c>
      <c r="CS52" s="3" t="s">
        <v>178</v>
      </c>
      <c r="CT52" s="3">
        <v>0.125</v>
      </c>
      <c r="CU52" s="3">
        <f t="shared" si="18"/>
        <v>1976000</v>
      </c>
      <c r="CV52" s="3">
        <f t="shared" si="19"/>
        <v>56500</v>
      </c>
      <c r="CW52" s="3">
        <f t="shared" si="20"/>
        <v>2032500</v>
      </c>
      <c r="CY52" s="5">
        <v>47</v>
      </c>
      <c r="CZ52" s="3" t="s">
        <v>178</v>
      </c>
      <c r="DA52" s="3">
        <v>0.125</v>
      </c>
      <c r="DB52" s="3">
        <v>1</v>
      </c>
      <c r="DC52" s="3">
        <v>3800</v>
      </c>
      <c r="DD52" s="3">
        <f t="shared" si="21"/>
        <v>3800000</v>
      </c>
      <c r="DE52" s="3">
        <f t="shared" si="22"/>
        <v>2032500</v>
      </c>
      <c r="DF52" s="3">
        <f t="shared" si="23"/>
        <v>1767500</v>
      </c>
      <c r="DG52" s="3">
        <f t="shared" si="24"/>
        <v>14140000</v>
      </c>
      <c r="DH52" s="3">
        <f t="shared" si="25"/>
        <v>1.8696186961869619</v>
      </c>
    </row>
    <row r="53" spans="1:112">
      <c r="A53" s="15">
        <v>48</v>
      </c>
      <c r="B53" s="3" t="s">
        <v>179</v>
      </c>
      <c r="C53" s="15">
        <v>45</v>
      </c>
      <c r="D53" s="3" t="s">
        <v>28</v>
      </c>
      <c r="E53" s="3" t="s">
        <v>29</v>
      </c>
      <c r="F53" s="3" t="s">
        <v>32</v>
      </c>
      <c r="H53" s="5">
        <v>48</v>
      </c>
      <c r="I53" s="6" t="s">
        <v>179</v>
      </c>
      <c r="J53" s="11">
        <v>0.125</v>
      </c>
      <c r="K53" s="12">
        <v>1.2</v>
      </c>
      <c r="L53" s="6">
        <f t="shared" si="39"/>
        <v>9.6</v>
      </c>
      <c r="M53" s="6" t="s">
        <v>184</v>
      </c>
      <c r="N53" s="11">
        <v>10</v>
      </c>
      <c r="O53" s="13">
        <v>50</v>
      </c>
      <c r="P53" s="13">
        <v>25</v>
      </c>
      <c r="Q53" s="13">
        <v>50</v>
      </c>
      <c r="R53" s="6">
        <f>SUM(U53:AB53)</f>
        <v>111960.125</v>
      </c>
      <c r="T53" s="5">
        <v>48</v>
      </c>
      <c r="U53" s="3" t="s">
        <v>179</v>
      </c>
      <c r="V53" s="3">
        <v>0.125</v>
      </c>
      <c r="W53" s="3" t="s">
        <v>184</v>
      </c>
      <c r="X53" s="3">
        <v>10</v>
      </c>
      <c r="Y53" s="3">
        <v>10000</v>
      </c>
      <c r="Z53" s="3">
        <f t="shared" si="40"/>
        <v>100000</v>
      </c>
      <c r="AA53" s="3">
        <v>50</v>
      </c>
      <c r="AB53" s="3">
        <v>1900</v>
      </c>
      <c r="AC53" s="3">
        <f t="shared" si="41"/>
        <v>95000</v>
      </c>
      <c r="AD53" s="3">
        <v>25</v>
      </c>
      <c r="AE53" s="3">
        <v>1700</v>
      </c>
      <c r="AF53" s="3">
        <f t="shared" si="42"/>
        <v>42500</v>
      </c>
      <c r="AG53" s="3">
        <v>50</v>
      </c>
      <c r="AH53" s="3">
        <v>2400</v>
      </c>
      <c r="AI53" s="3">
        <f t="shared" si="43"/>
        <v>120000</v>
      </c>
      <c r="AJ53" s="3">
        <v>0</v>
      </c>
      <c r="AK53" s="3">
        <v>0</v>
      </c>
      <c r="AM53" s="5">
        <v>48</v>
      </c>
      <c r="AN53" s="3" t="s">
        <v>179</v>
      </c>
      <c r="AO53" s="3">
        <v>0.125</v>
      </c>
      <c r="AP53" s="7">
        <v>50000</v>
      </c>
      <c r="AQ53" s="3">
        <v>1</v>
      </c>
      <c r="AR53" s="3">
        <v>5</v>
      </c>
      <c r="AS53" s="3">
        <f t="shared" si="44"/>
        <v>3333.3333333333335</v>
      </c>
      <c r="AT53" s="7">
        <v>35000</v>
      </c>
      <c r="AU53" s="3">
        <v>1</v>
      </c>
      <c r="AV53" s="3">
        <v>4</v>
      </c>
      <c r="AW53" s="3">
        <f t="shared" si="45"/>
        <v>2916.6666666666665</v>
      </c>
      <c r="AX53" s="7">
        <v>270000</v>
      </c>
      <c r="AY53" s="3">
        <v>1</v>
      </c>
      <c r="AZ53" s="3">
        <v>4</v>
      </c>
      <c r="BA53" s="3">
        <f t="shared" si="46"/>
        <v>22500</v>
      </c>
      <c r="BB53" s="3">
        <f t="shared" si="47"/>
        <v>28750</v>
      </c>
      <c r="BD53" s="5">
        <v>48</v>
      </c>
      <c r="BE53" s="3" t="s">
        <v>179</v>
      </c>
      <c r="BF53" s="3">
        <v>0.125</v>
      </c>
      <c r="BG53" s="7">
        <v>500000</v>
      </c>
      <c r="BH53" s="3">
        <v>1.2</v>
      </c>
      <c r="BI53" s="7">
        <v>100000</v>
      </c>
      <c r="BJ53" s="3">
        <v>120000</v>
      </c>
      <c r="BK53" s="3">
        <v>21</v>
      </c>
      <c r="BL53" s="3">
        <v>3800</v>
      </c>
      <c r="BM53" s="3">
        <v>79800</v>
      </c>
      <c r="BO53" s="5">
        <v>48</v>
      </c>
      <c r="BP53" s="3" t="s">
        <v>179</v>
      </c>
      <c r="BQ53" s="3">
        <v>0.125</v>
      </c>
      <c r="BR53" s="3">
        <v>1.2</v>
      </c>
      <c r="BS53" s="3">
        <v>10</v>
      </c>
      <c r="BT53" s="3">
        <v>50</v>
      </c>
      <c r="BU53" s="3">
        <v>25</v>
      </c>
      <c r="BV53" s="3">
        <v>50</v>
      </c>
      <c r="BW53" s="3">
        <v>0</v>
      </c>
      <c r="BX53" s="3">
        <v>17</v>
      </c>
      <c r="BZ53" s="5">
        <v>48</v>
      </c>
      <c r="CA53" s="3" t="s">
        <v>179</v>
      </c>
      <c r="CB53" s="3">
        <v>0.125</v>
      </c>
      <c r="CC53" s="3">
        <f t="shared" si="10"/>
        <v>28750</v>
      </c>
      <c r="CD53" s="3">
        <v>70000</v>
      </c>
      <c r="CE53" s="3">
        <f t="shared" si="48"/>
        <v>23333.333333333332</v>
      </c>
      <c r="CF53" s="3">
        <f t="shared" si="49"/>
        <v>52083.333333333328</v>
      </c>
      <c r="CH53" s="5">
        <v>48</v>
      </c>
      <c r="CI53" s="3" t="s">
        <v>179</v>
      </c>
      <c r="CJ53" s="3">
        <v>0.125</v>
      </c>
      <c r="CK53" s="3">
        <f t="shared" si="13"/>
        <v>100000</v>
      </c>
      <c r="CL53" s="3">
        <f t="shared" si="14"/>
        <v>257500</v>
      </c>
      <c r="CM53" s="3">
        <f t="shared" si="15"/>
        <v>0</v>
      </c>
      <c r="CN53" s="3">
        <v>680000</v>
      </c>
      <c r="CO53" s="7">
        <f t="shared" si="16"/>
        <v>699800</v>
      </c>
      <c r="CP53" s="3">
        <f t="shared" si="17"/>
        <v>1737300</v>
      </c>
      <c r="CR53" s="5">
        <v>48</v>
      </c>
      <c r="CS53" s="3" t="s">
        <v>179</v>
      </c>
      <c r="CT53" s="3">
        <v>0.125</v>
      </c>
      <c r="CU53" s="3">
        <f t="shared" si="18"/>
        <v>1737300</v>
      </c>
      <c r="CV53" s="3">
        <f t="shared" si="19"/>
        <v>52083.333333333328</v>
      </c>
      <c r="CW53" s="3">
        <f t="shared" si="20"/>
        <v>1789383.3333333333</v>
      </c>
      <c r="CY53" s="5">
        <v>48</v>
      </c>
      <c r="CZ53" s="3" t="s">
        <v>179</v>
      </c>
      <c r="DA53" s="3">
        <v>0.125</v>
      </c>
      <c r="DB53" s="3">
        <v>1.2</v>
      </c>
      <c r="DC53" s="3">
        <v>3800</v>
      </c>
      <c r="DD53" s="3">
        <f t="shared" si="21"/>
        <v>4560000</v>
      </c>
      <c r="DE53" s="3">
        <f t="shared" si="22"/>
        <v>1789383.3333333333</v>
      </c>
      <c r="DF53" s="3">
        <f t="shared" si="23"/>
        <v>2770616.666666667</v>
      </c>
      <c r="DG53" s="3">
        <f t="shared" si="24"/>
        <v>22164933.333333336</v>
      </c>
      <c r="DH53" s="3">
        <f t="shared" si="25"/>
        <v>2.548363961513743</v>
      </c>
    </row>
    <row r="54" spans="1:112">
      <c r="A54" s="15">
        <v>49</v>
      </c>
      <c r="B54" s="3" t="s">
        <v>180</v>
      </c>
      <c r="C54" s="15">
        <v>50</v>
      </c>
      <c r="D54" s="3" t="s">
        <v>28</v>
      </c>
      <c r="E54" s="3" t="s">
        <v>29</v>
      </c>
      <c r="F54" s="3" t="s">
        <v>30</v>
      </c>
      <c r="H54" s="5">
        <v>49</v>
      </c>
      <c r="I54" s="6" t="s">
        <v>180</v>
      </c>
      <c r="J54" s="11">
        <v>0.22500000000000001</v>
      </c>
      <c r="K54" s="12">
        <v>1.4</v>
      </c>
      <c r="L54" s="6">
        <f t="shared" si="39"/>
        <v>6.2222222222222214</v>
      </c>
      <c r="M54" s="6" t="s">
        <v>186</v>
      </c>
      <c r="N54" s="11">
        <v>10</v>
      </c>
      <c r="O54" s="13">
        <v>50</v>
      </c>
      <c r="P54" s="13">
        <v>50</v>
      </c>
      <c r="Q54" s="13">
        <v>50</v>
      </c>
      <c r="R54" s="6">
        <v>1</v>
      </c>
      <c r="T54" s="5">
        <v>49</v>
      </c>
      <c r="U54" s="3" t="s">
        <v>180</v>
      </c>
      <c r="V54" s="3">
        <v>0.22500000000000001</v>
      </c>
      <c r="W54" s="3" t="s">
        <v>186</v>
      </c>
      <c r="X54" s="3">
        <v>10</v>
      </c>
      <c r="Y54" s="3">
        <v>10000</v>
      </c>
      <c r="Z54" s="3">
        <f t="shared" si="40"/>
        <v>100000</v>
      </c>
      <c r="AA54" s="3">
        <v>50</v>
      </c>
      <c r="AB54" s="3">
        <v>1900</v>
      </c>
      <c r="AC54" s="3">
        <f t="shared" si="41"/>
        <v>95000</v>
      </c>
      <c r="AD54" s="3">
        <v>50</v>
      </c>
      <c r="AE54" s="3">
        <v>1700</v>
      </c>
      <c r="AF54" s="3">
        <f t="shared" si="42"/>
        <v>85000</v>
      </c>
      <c r="AG54" s="3">
        <v>50</v>
      </c>
      <c r="AH54" s="3">
        <v>2400</v>
      </c>
      <c r="AI54" s="3">
        <f t="shared" si="43"/>
        <v>120000</v>
      </c>
      <c r="AJ54" s="3">
        <v>1</v>
      </c>
      <c r="AK54" s="3">
        <v>0</v>
      </c>
      <c r="AM54" s="5">
        <v>49</v>
      </c>
      <c r="AN54" s="3" t="s">
        <v>180</v>
      </c>
      <c r="AO54" s="3">
        <v>0.125</v>
      </c>
      <c r="AP54" s="7">
        <v>50000</v>
      </c>
      <c r="AQ54" s="3">
        <v>1</v>
      </c>
      <c r="AR54" s="3">
        <v>4</v>
      </c>
      <c r="AS54" s="3">
        <f t="shared" si="44"/>
        <v>4166.666666666667</v>
      </c>
      <c r="AT54" s="7">
        <v>27000</v>
      </c>
      <c r="AU54" s="3">
        <v>2</v>
      </c>
      <c r="AV54" s="3">
        <v>3</v>
      </c>
      <c r="AW54" s="3">
        <f t="shared" si="45"/>
        <v>6000</v>
      </c>
      <c r="AX54" s="7">
        <v>280000</v>
      </c>
      <c r="AY54" s="3">
        <v>1</v>
      </c>
      <c r="AZ54" s="3">
        <v>5</v>
      </c>
      <c r="BA54" s="3">
        <f t="shared" si="46"/>
        <v>18666.666666666668</v>
      </c>
      <c r="BB54" s="3">
        <f t="shared" si="47"/>
        <v>28833.333333333336</v>
      </c>
      <c r="BD54" s="5">
        <v>49</v>
      </c>
      <c r="BE54" s="3" t="s">
        <v>180</v>
      </c>
      <c r="BF54" s="3">
        <v>0.125</v>
      </c>
      <c r="BG54" s="7">
        <v>500000</v>
      </c>
      <c r="BH54" s="3">
        <v>1.4</v>
      </c>
      <c r="BI54" s="7">
        <v>100000</v>
      </c>
      <c r="BJ54" s="3">
        <v>140000</v>
      </c>
      <c r="BK54" s="3">
        <v>50</v>
      </c>
      <c r="BL54" s="3">
        <v>3800</v>
      </c>
      <c r="BM54" s="3">
        <v>190000</v>
      </c>
      <c r="BO54" s="5">
        <v>49</v>
      </c>
      <c r="BP54" s="3" t="s">
        <v>180</v>
      </c>
      <c r="BQ54" s="3">
        <v>0.22500000000000001</v>
      </c>
      <c r="BR54" s="3">
        <v>1.4</v>
      </c>
      <c r="BS54" s="3">
        <v>10</v>
      </c>
      <c r="BT54" s="3">
        <v>50</v>
      </c>
      <c r="BU54" s="3">
        <v>50</v>
      </c>
      <c r="BV54" s="3">
        <v>50</v>
      </c>
      <c r="BW54" s="3">
        <v>1</v>
      </c>
      <c r="BX54" s="3">
        <v>22.5</v>
      </c>
      <c r="BZ54" s="5">
        <v>49</v>
      </c>
      <c r="CA54" s="3" t="s">
        <v>180</v>
      </c>
      <c r="CB54" s="3">
        <v>0.22500000000000001</v>
      </c>
      <c r="CC54" s="3">
        <f t="shared" si="10"/>
        <v>28833.333333333336</v>
      </c>
      <c r="CD54" s="3">
        <v>66000</v>
      </c>
      <c r="CE54" s="3">
        <f t="shared" si="48"/>
        <v>22000</v>
      </c>
      <c r="CF54" s="3">
        <f t="shared" si="49"/>
        <v>50833.333333333336</v>
      </c>
      <c r="CH54" s="5">
        <v>49</v>
      </c>
      <c r="CI54" s="3" t="s">
        <v>180</v>
      </c>
      <c r="CJ54" s="3">
        <v>0.22500000000000001</v>
      </c>
      <c r="CK54" s="3">
        <f t="shared" si="13"/>
        <v>100000</v>
      </c>
      <c r="CL54" s="3">
        <f t="shared" si="14"/>
        <v>300000</v>
      </c>
      <c r="CM54" s="3">
        <f t="shared" si="15"/>
        <v>0</v>
      </c>
      <c r="CN54" s="3">
        <v>900000</v>
      </c>
      <c r="CO54" s="7">
        <f t="shared" si="16"/>
        <v>830000</v>
      </c>
      <c r="CP54" s="3">
        <f t="shared" si="17"/>
        <v>2130000</v>
      </c>
      <c r="CR54" s="5">
        <v>49</v>
      </c>
      <c r="CS54" s="3" t="s">
        <v>180</v>
      </c>
      <c r="CT54" s="3">
        <v>0.22500000000000001</v>
      </c>
      <c r="CU54" s="3">
        <f t="shared" si="18"/>
        <v>2130000</v>
      </c>
      <c r="CV54" s="3">
        <f t="shared" si="19"/>
        <v>50833.333333333336</v>
      </c>
      <c r="CW54" s="3">
        <f t="shared" si="20"/>
        <v>2180833.3333333335</v>
      </c>
      <c r="CY54" s="5">
        <v>49</v>
      </c>
      <c r="CZ54" s="3" t="s">
        <v>180</v>
      </c>
      <c r="DA54" s="3">
        <v>0.22500000000000001</v>
      </c>
      <c r="DB54" s="3">
        <v>1.4</v>
      </c>
      <c r="DC54" s="3">
        <v>3800</v>
      </c>
      <c r="DD54" s="3">
        <f t="shared" si="21"/>
        <v>5320000</v>
      </c>
      <c r="DE54" s="3">
        <f t="shared" si="22"/>
        <v>2180833.3333333335</v>
      </c>
      <c r="DF54" s="3">
        <f t="shared" si="23"/>
        <v>3139166.6666666665</v>
      </c>
      <c r="DG54" s="3">
        <f t="shared" si="24"/>
        <v>13951851.851851851</v>
      </c>
      <c r="DH54" s="3">
        <f t="shared" si="25"/>
        <v>2.4394344669468855</v>
      </c>
    </row>
    <row r="55" spans="1:112">
      <c r="A55" s="23">
        <v>50</v>
      </c>
      <c r="B55" s="24" t="s">
        <v>181</v>
      </c>
      <c r="C55" s="23">
        <v>50</v>
      </c>
      <c r="D55" s="24" t="s">
        <v>28</v>
      </c>
      <c r="E55" s="24" t="s">
        <v>29</v>
      </c>
      <c r="F55" s="24" t="s">
        <v>30</v>
      </c>
      <c r="H55" s="5">
        <v>50</v>
      </c>
      <c r="I55" s="6" t="s">
        <v>181</v>
      </c>
      <c r="J55" s="11">
        <v>0.215</v>
      </c>
      <c r="K55" s="12">
        <v>1.5</v>
      </c>
      <c r="L55" s="6">
        <f t="shared" si="39"/>
        <v>6.9767441860465116</v>
      </c>
      <c r="M55" s="6" t="s">
        <v>184</v>
      </c>
      <c r="N55" s="11">
        <v>15</v>
      </c>
      <c r="O55" s="13">
        <v>50</v>
      </c>
      <c r="P55" s="13">
        <v>100</v>
      </c>
      <c r="Q55" s="13">
        <v>50</v>
      </c>
      <c r="R55" s="6">
        <v>0.5</v>
      </c>
      <c r="T55" s="5">
        <v>50</v>
      </c>
      <c r="U55" s="3" t="s">
        <v>181</v>
      </c>
      <c r="V55" s="3">
        <v>0.215</v>
      </c>
      <c r="W55" s="3" t="s">
        <v>184</v>
      </c>
      <c r="X55" s="3">
        <v>15</v>
      </c>
      <c r="Y55" s="3">
        <v>10000</v>
      </c>
      <c r="Z55" s="3">
        <f t="shared" si="40"/>
        <v>150000</v>
      </c>
      <c r="AA55" s="3">
        <v>50</v>
      </c>
      <c r="AB55" s="3">
        <v>1900</v>
      </c>
      <c r="AC55" s="3">
        <f t="shared" si="41"/>
        <v>95000</v>
      </c>
      <c r="AD55" s="3">
        <v>100</v>
      </c>
      <c r="AE55" s="3">
        <v>1700</v>
      </c>
      <c r="AF55" s="3">
        <f t="shared" si="42"/>
        <v>170000</v>
      </c>
      <c r="AG55" s="3">
        <v>50</v>
      </c>
      <c r="AH55" s="3">
        <v>2400</v>
      </c>
      <c r="AI55" s="3">
        <f t="shared" si="43"/>
        <v>120000</v>
      </c>
      <c r="AJ55" s="3">
        <v>0.5</v>
      </c>
      <c r="AK55" s="3">
        <v>50000</v>
      </c>
      <c r="AM55" s="5">
        <v>50</v>
      </c>
      <c r="AN55" s="3" t="s">
        <v>181</v>
      </c>
      <c r="AO55" s="3">
        <v>0.215</v>
      </c>
      <c r="AP55" s="7">
        <v>45000</v>
      </c>
      <c r="AQ55" s="3">
        <v>1</v>
      </c>
      <c r="AR55" s="3">
        <v>3</v>
      </c>
      <c r="AS55" s="3">
        <f t="shared" si="44"/>
        <v>5000</v>
      </c>
      <c r="AT55" s="7">
        <v>30000</v>
      </c>
      <c r="AU55" s="3">
        <v>1</v>
      </c>
      <c r="AV55" s="3">
        <v>3</v>
      </c>
      <c r="AW55" s="3">
        <f t="shared" si="45"/>
        <v>3333.3333333333335</v>
      </c>
      <c r="AX55" s="7">
        <v>270000</v>
      </c>
      <c r="AY55" s="3">
        <v>1</v>
      </c>
      <c r="AZ55" s="3">
        <v>4</v>
      </c>
      <c r="BA55" s="3">
        <f t="shared" si="46"/>
        <v>22500</v>
      </c>
      <c r="BB55" s="3">
        <f t="shared" si="47"/>
        <v>30833.333333333336</v>
      </c>
      <c r="BD55" s="5">
        <v>50</v>
      </c>
      <c r="BE55" s="3" t="s">
        <v>181</v>
      </c>
      <c r="BF55" s="3">
        <v>0.215</v>
      </c>
      <c r="BG55" s="7">
        <v>400000</v>
      </c>
      <c r="BH55" s="3">
        <v>1.5</v>
      </c>
      <c r="BI55" s="7">
        <v>100000</v>
      </c>
      <c r="BJ55" s="3">
        <v>150000</v>
      </c>
      <c r="BK55" s="3">
        <v>25</v>
      </c>
      <c r="BL55" s="3">
        <v>3800</v>
      </c>
      <c r="BM55" s="3">
        <v>95000</v>
      </c>
      <c r="BO55" s="5">
        <v>50</v>
      </c>
      <c r="BP55" s="3" t="s">
        <v>181</v>
      </c>
      <c r="BQ55" s="3">
        <v>0.215</v>
      </c>
      <c r="BR55" s="3">
        <v>1.5</v>
      </c>
      <c r="BS55" s="3">
        <v>15</v>
      </c>
      <c r="BT55" s="3">
        <v>50</v>
      </c>
      <c r="BU55" s="3">
        <v>100</v>
      </c>
      <c r="BV55" s="3">
        <v>50</v>
      </c>
      <c r="BW55" s="3">
        <v>0.5</v>
      </c>
      <c r="BX55" s="3">
        <v>24.875</v>
      </c>
      <c r="BZ55" s="5">
        <v>50</v>
      </c>
      <c r="CA55" s="3" t="s">
        <v>181</v>
      </c>
      <c r="CB55" s="3">
        <v>0.215</v>
      </c>
      <c r="CC55" s="3">
        <f t="shared" si="10"/>
        <v>30833.333333333336</v>
      </c>
      <c r="CD55" s="3">
        <v>118800</v>
      </c>
      <c r="CE55" s="3">
        <f t="shared" si="48"/>
        <v>39600</v>
      </c>
      <c r="CF55" s="3">
        <f t="shared" si="49"/>
        <v>70433.333333333343</v>
      </c>
      <c r="CH55" s="5">
        <v>50</v>
      </c>
      <c r="CI55" s="3" t="s">
        <v>181</v>
      </c>
      <c r="CJ55" s="3">
        <v>0.215</v>
      </c>
      <c r="CK55" s="3">
        <f t="shared" si="13"/>
        <v>150000</v>
      </c>
      <c r="CL55" s="3">
        <f t="shared" si="14"/>
        <v>385000</v>
      </c>
      <c r="CM55" s="3">
        <f t="shared" si="15"/>
        <v>50000</v>
      </c>
      <c r="CN55" s="3">
        <v>995000</v>
      </c>
      <c r="CO55" s="7">
        <f t="shared" si="16"/>
        <v>645000</v>
      </c>
      <c r="CP55" s="3">
        <f t="shared" si="17"/>
        <v>2225000</v>
      </c>
      <c r="CR55" s="5">
        <v>50</v>
      </c>
      <c r="CS55" s="3" t="s">
        <v>181</v>
      </c>
      <c r="CT55" s="3">
        <v>0.215</v>
      </c>
      <c r="CU55" s="3">
        <f t="shared" si="18"/>
        <v>2225000</v>
      </c>
      <c r="CV55" s="3">
        <f t="shared" si="19"/>
        <v>70433.333333333343</v>
      </c>
      <c r="CW55" s="3">
        <f t="shared" si="20"/>
        <v>2295433.3333333335</v>
      </c>
      <c r="CY55" s="5">
        <v>50</v>
      </c>
      <c r="CZ55" s="3" t="s">
        <v>181</v>
      </c>
      <c r="DA55" s="3">
        <v>0.215</v>
      </c>
      <c r="DB55" s="3">
        <v>1.5</v>
      </c>
      <c r="DC55" s="3">
        <v>3800</v>
      </c>
      <c r="DD55" s="3">
        <f t="shared" si="21"/>
        <v>5700000</v>
      </c>
      <c r="DE55" s="3">
        <f t="shared" si="22"/>
        <v>2295433.3333333335</v>
      </c>
      <c r="DF55" s="3">
        <f t="shared" si="23"/>
        <v>3404566.6666666665</v>
      </c>
      <c r="DG55" s="3">
        <f t="shared" si="24"/>
        <v>15835193.798449611</v>
      </c>
      <c r="DH55" s="3">
        <f t="shared" si="25"/>
        <v>2.4831912638136586</v>
      </c>
    </row>
    <row r="56" spans="1:112" s="16" customFormat="1">
      <c r="H56" s="85" t="s">
        <v>369</v>
      </c>
      <c r="I56" s="85"/>
      <c r="J56" s="18">
        <f>SUM(J6:J55)</f>
        <v>14.974999999999998</v>
      </c>
      <c r="K56" s="18">
        <f t="shared" ref="K56:R56" si="50">SUM(K6:K55)</f>
        <v>77.5</v>
      </c>
      <c r="L56" s="18">
        <f t="shared" si="50"/>
        <v>325.87674418604655</v>
      </c>
      <c r="M56" s="18"/>
      <c r="N56" s="18">
        <f t="shared" si="50"/>
        <v>758</v>
      </c>
      <c r="O56" s="18">
        <f t="shared" si="50"/>
        <v>4075</v>
      </c>
      <c r="P56" s="18">
        <f t="shared" si="50"/>
        <v>2295</v>
      </c>
      <c r="Q56" s="18">
        <f t="shared" si="50"/>
        <v>3675</v>
      </c>
      <c r="R56" s="18">
        <f t="shared" si="50"/>
        <v>850176.03500000003</v>
      </c>
      <c r="T56" s="85" t="s">
        <v>369</v>
      </c>
      <c r="U56" s="85"/>
      <c r="V56" s="18">
        <f>SUM(V6:V55)</f>
        <v>14.974999999999998</v>
      </c>
      <c r="W56" s="18"/>
      <c r="X56" s="18">
        <f t="shared" ref="X56:AD56" si="51">SUM(X6:X55)</f>
        <v>758</v>
      </c>
      <c r="Y56" s="18">
        <f t="shared" si="51"/>
        <v>510500</v>
      </c>
      <c r="Z56" s="18">
        <f t="shared" si="51"/>
        <v>7771000</v>
      </c>
      <c r="AA56" s="18">
        <f t="shared" si="51"/>
        <v>4125</v>
      </c>
      <c r="AB56" s="18">
        <f t="shared" si="51"/>
        <v>95000</v>
      </c>
      <c r="AC56" s="18">
        <f t="shared" si="51"/>
        <v>7837500</v>
      </c>
      <c r="AD56" s="18">
        <f t="shared" si="51"/>
        <v>2295</v>
      </c>
      <c r="AE56" s="18">
        <f t="shared" ref="AE56" si="52">SUM(AE6:AE55)</f>
        <v>85000</v>
      </c>
      <c r="AF56" s="18">
        <f t="shared" ref="AF56" si="53">SUM(AF6:AF55)</f>
        <v>3901500</v>
      </c>
      <c r="AG56" s="18">
        <f t="shared" ref="AG56" si="54">SUM(AG6:AG55)</f>
        <v>3575</v>
      </c>
      <c r="AH56" s="18">
        <f t="shared" ref="AH56" si="55">SUM(AH6:AH55)</f>
        <v>120000</v>
      </c>
      <c r="AI56" s="18">
        <f t="shared" ref="AI56" si="56">SUM(AI6:AI55)</f>
        <v>8580000</v>
      </c>
      <c r="AJ56" s="18">
        <f t="shared" ref="AJ56" si="57">SUM(AJ6:AJ55)</f>
        <v>16.91</v>
      </c>
      <c r="AK56" s="18">
        <f t="shared" ref="AK56" si="58">SUM(AK6:AK55)</f>
        <v>2180500</v>
      </c>
      <c r="AM56" s="85" t="s">
        <v>369</v>
      </c>
      <c r="AN56" s="85"/>
      <c r="AO56" s="18">
        <f>SUM(AO6:AO55)</f>
        <v>14.874999999999998</v>
      </c>
      <c r="AP56" s="18"/>
      <c r="AQ56" s="18">
        <f t="shared" ref="AQ56" si="59">SUM(AQ6:AQ55)</f>
        <v>63</v>
      </c>
      <c r="AR56" s="18">
        <f t="shared" ref="AR56" si="60">SUM(AR6:AR55)</f>
        <v>200</v>
      </c>
      <c r="AS56" s="18">
        <f t="shared" ref="AS56" si="61">SUM(AS6:AS55)</f>
        <v>251472.22222222225</v>
      </c>
      <c r="AT56" s="18">
        <f t="shared" ref="AT56" si="62">SUM(AT6:AT55)</f>
        <v>1482000</v>
      </c>
      <c r="AU56" s="18">
        <f t="shared" ref="AU56" si="63">SUM(AU6:AU55)</f>
        <v>72</v>
      </c>
      <c r="AV56" s="18">
        <f t="shared" ref="AV56" si="64">SUM(AV6:AV55)</f>
        <v>170</v>
      </c>
      <c r="AW56" s="18">
        <f t="shared" ref="AW56" si="65">SUM(AW6:AW55)</f>
        <v>212861.11111111115</v>
      </c>
      <c r="AX56" s="18">
        <f t="shared" ref="AX56" si="66">SUM(AX6:AX55)</f>
        <v>13605000</v>
      </c>
      <c r="AY56" s="18">
        <f t="shared" ref="AY56" si="67">SUM(AY6:AY55)</f>
        <v>50</v>
      </c>
      <c r="AZ56" s="18">
        <f t="shared" ref="AZ56" si="68">SUM(AZ6:AZ55)</f>
        <v>212</v>
      </c>
      <c r="BA56" s="18">
        <f t="shared" ref="BA56" si="69">SUM(BA6:BA55)</f>
        <v>1077916.6666666667</v>
      </c>
      <c r="BB56" s="18">
        <f t="shared" ref="BB56" si="70">SUM(BB6:BB55)</f>
        <v>1542250</v>
      </c>
      <c r="BD56" s="85" t="s">
        <v>369</v>
      </c>
      <c r="BE56" s="85"/>
      <c r="BF56" s="18">
        <f>SUM(BF6:BF55)</f>
        <v>14.874999999999998</v>
      </c>
      <c r="BG56" s="18"/>
      <c r="BH56" s="18">
        <f t="shared" ref="BH56" si="71">SUM(BH6:BH55)</f>
        <v>74.700000000000017</v>
      </c>
      <c r="BI56" s="18">
        <f t="shared" ref="BI56" si="72">SUM(BI6:BI55)</f>
        <v>5000000</v>
      </c>
      <c r="BJ56" s="18">
        <f t="shared" ref="BJ56" si="73">SUM(BJ6:BJ55)</f>
        <v>7470000</v>
      </c>
      <c r="BK56" s="18">
        <f t="shared" ref="BK56" si="74">SUM(BK6:BK55)</f>
        <v>1454</v>
      </c>
      <c r="BL56" s="18">
        <f t="shared" ref="BL56" si="75">SUM(BL6:BL55)</f>
        <v>190000</v>
      </c>
      <c r="BM56" s="18">
        <f t="shared" ref="BM56" si="76">SUM(BM6:BM55)</f>
        <v>5525200</v>
      </c>
      <c r="BO56" s="85" t="s">
        <v>369</v>
      </c>
      <c r="BP56" s="85"/>
      <c r="BQ56" s="18">
        <f>SUM(BQ6:BQ55)</f>
        <v>14.974999999999998</v>
      </c>
      <c r="BR56" s="18"/>
      <c r="BS56" s="18">
        <f t="shared" ref="BS56" si="77">SUM(BS6:BS55)</f>
        <v>758</v>
      </c>
      <c r="BT56" s="18">
        <f t="shared" ref="BT56" si="78">SUM(BT6:BT55)</f>
        <v>4075</v>
      </c>
      <c r="BU56" s="18">
        <f t="shared" ref="BU56" si="79">SUM(BU6:BU55)</f>
        <v>2295</v>
      </c>
      <c r="BV56" s="18">
        <f t="shared" ref="BV56" si="80">SUM(BV6:BV55)</f>
        <v>3675</v>
      </c>
      <c r="BW56" s="18">
        <f t="shared" ref="BW56" si="81">SUM(BW6:BW55)</f>
        <v>16.41</v>
      </c>
      <c r="BX56" s="18">
        <f t="shared" ref="BX56" si="82">SUM(BX6:BX55)</f>
        <v>956.625</v>
      </c>
      <c r="BZ56" s="85" t="s">
        <v>369</v>
      </c>
      <c r="CA56" s="85"/>
      <c r="CB56" s="18">
        <f>SUM(CB6:CB55)</f>
        <v>14.974999999999998</v>
      </c>
      <c r="CC56" s="18">
        <f>SUM(CC6:CC55)</f>
        <v>1542250</v>
      </c>
      <c r="CD56" s="18">
        <f t="shared" ref="CD56" si="83">SUM(CD6:CD55)</f>
        <v>4514144.2</v>
      </c>
      <c r="CE56" s="18">
        <f t="shared" ref="CE56" si="84">SUM(CE6:CE55)</f>
        <v>1504714.7333333329</v>
      </c>
      <c r="CF56" s="18">
        <f t="shared" ref="CF56" si="85">SUM(CF6:CF55)</f>
        <v>3046964.7333333343</v>
      </c>
      <c r="CH56" s="85" t="s">
        <v>369</v>
      </c>
      <c r="CI56" s="85"/>
      <c r="CJ56" s="18">
        <f>SUM(CJ6:CJ55)</f>
        <v>14.974999999999998</v>
      </c>
      <c r="CK56" s="18">
        <f>SUM(CK6:CK55)</f>
        <v>7771000</v>
      </c>
      <c r="CL56" s="18">
        <f t="shared" ref="CL56" si="86">SUM(CL6:CL55)</f>
        <v>20319000</v>
      </c>
      <c r="CM56" s="18">
        <f t="shared" ref="CM56" si="87">SUM(CM6:CM55)</f>
        <v>2180500</v>
      </c>
      <c r="CN56" s="18">
        <f t="shared" ref="CN56" si="88">SUM(CN6:CN55)</f>
        <v>29080000</v>
      </c>
      <c r="CO56" s="18">
        <f t="shared" ref="CO56" si="89">SUM(CO6:CO55)</f>
        <v>29325200</v>
      </c>
      <c r="CP56" s="18">
        <f t="shared" ref="CP56" si="90">SUM(CP6:CP55)</f>
        <v>88675700</v>
      </c>
      <c r="CR56" s="85" t="s">
        <v>369</v>
      </c>
      <c r="CS56" s="85"/>
      <c r="CT56" s="18">
        <f>SUM(CT6:CT55)</f>
        <v>14.224999999999998</v>
      </c>
      <c r="CU56" s="18">
        <f>SUM(CU6:CU55)</f>
        <v>88675700</v>
      </c>
      <c r="CV56" s="18">
        <f t="shared" ref="CV56" si="91">SUM(CV6:CV55)</f>
        <v>3046964.7333333343</v>
      </c>
      <c r="CW56" s="18">
        <f t="shared" ref="CW56" si="92">SUM(CW6:CW55)</f>
        <v>91722664.733333319</v>
      </c>
      <c r="CY56" s="85" t="s">
        <v>369</v>
      </c>
      <c r="CZ56" s="85"/>
      <c r="DA56" s="18">
        <f>SUM(DA6:DA55)</f>
        <v>14.974999999999998</v>
      </c>
      <c r="DB56" s="18"/>
      <c r="DC56" s="18">
        <f t="shared" ref="DC56" si="93">SUM(DC6:DC55)</f>
        <v>190000</v>
      </c>
      <c r="DD56" s="18">
        <f t="shared" ref="DD56" si="94">SUM(DD6:DD55)</f>
        <v>282720000</v>
      </c>
      <c r="DE56" s="18">
        <f t="shared" ref="DE56" si="95">SUM(DE6:DE55)</f>
        <v>91722664.733333319</v>
      </c>
      <c r="DF56" s="18">
        <f t="shared" ref="DF56" si="96">SUM(DF6:DF55)</f>
        <v>190997335.26666659</v>
      </c>
      <c r="DG56" s="18">
        <f t="shared" ref="DG56" si="97">SUM(DG6:DG55)</f>
        <v>766427468.55894351</v>
      </c>
      <c r="DH56" s="18">
        <f t="shared" ref="DH56" si="98">SUM(DH6:DH55)</f>
        <v>153.18078867166665</v>
      </c>
    </row>
    <row r="57" spans="1:112" s="16" customFormat="1" ht="15" customHeight="1">
      <c r="H57" s="86" t="s">
        <v>370</v>
      </c>
      <c r="I57" s="86"/>
      <c r="J57" s="17">
        <f>AVERAGE(J6:J55)</f>
        <v>0.29949999999999993</v>
      </c>
      <c r="K57" s="17">
        <f t="shared" ref="K57:R57" si="99">AVERAGE(K6:K55)</f>
        <v>1.55</v>
      </c>
      <c r="L57" s="17">
        <f t="shared" si="99"/>
        <v>6.5175348837209306</v>
      </c>
      <c r="M57" s="17"/>
      <c r="N57" s="17">
        <f t="shared" si="99"/>
        <v>15.16</v>
      </c>
      <c r="O57" s="17">
        <f t="shared" si="99"/>
        <v>81.5</v>
      </c>
      <c r="P57" s="17">
        <f t="shared" si="99"/>
        <v>45.9</v>
      </c>
      <c r="Q57" s="17">
        <f t="shared" si="99"/>
        <v>73.5</v>
      </c>
      <c r="R57" s="17">
        <f t="shared" si="99"/>
        <v>17003.520700000001</v>
      </c>
      <c r="T57" s="86" t="s">
        <v>370</v>
      </c>
      <c r="U57" s="86"/>
      <c r="V57" s="17">
        <f>AVERAGE(V6:V55)</f>
        <v>0.29949999999999993</v>
      </c>
      <c r="W57" s="17"/>
      <c r="X57" s="17">
        <f t="shared" ref="X57:AD57" si="100">AVERAGE(X6:X55)</f>
        <v>15.16</v>
      </c>
      <c r="Y57" s="17">
        <f t="shared" si="100"/>
        <v>10210</v>
      </c>
      <c r="Z57" s="17">
        <f t="shared" si="100"/>
        <v>155420</v>
      </c>
      <c r="AA57" s="17">
        <f t="shared" si="100"/>
        <v>82.5</v>
      </c>
      <c r="AB57" s="17">
        <f t="shared" si="100"/>
        <v>1900</v>
      </c>
      <c r="AC57" s="17">
        <f t="shared" si="100"/>
        <v>156750</v>
      </c>
      <c r="AD57" s="17">
        <f t="shared" si="100"/>
        <v>45.9</v>
      </c>
      <c r="AE57" s="17">
        <f t="shared" ref="AE57:AK57" si="101">AVERAGE(AE6:AE55)</f>
        <v>1700</v>
      </c>
      <c r="AF57" s="17">
        <f t="shared" si="101"/>
        <v>78030</v>
      </c>
      <c r="AG57" s="17">
        <f t="shared" si="101"/>
        <v>71.5</v>
      </c>
      <c r="AH57" s="17">
        <f t="shared" si="101"/>
        <v>2400</v>
      </c>
      <c r="AI57" s="17">
        <f t="shared" si="101"/>
        <v>171600</v>
      </c>
      <c r="AJ57" s="17">
        <f t="shared" si="101"/>
        <v>0.3382</v>
      </c>
      <c r="AK57" s="17">
        <f t="shared" si="101"/>
        <v>43610</v>
      </c>
      <c r="AM57" s="86" t="s">
        <v>370</v>
      </c>
      <c r="AN57" s="86"/>
      <c r="AO57" s="17">
        <f>AVERAGE(AO6:AO55)</f>
        <v>0.29749999999999999</v>
      </c>
      <c r="AP57" s="17"/>
      <c r="AQ57" s="17">
        <f t="shared" ref="AQ57:BB57" si="102">AVERAGE(AQ6:AQ55)</f>
        <v>1.26</v>
      </c>
      <c r="AR57" s="17">
        <f t="shared" si="102"/>
        <v>4</v>
      </c>
      <c r="AS57" s="17">
        <f t="shared" si="102"/>
        <v>5029.4444444444453</v>
      </c>
      <c r="AT57" s="17">
        <f t="shared" si="102"/>
        <v>29640</v>
      </c>
      <c r="AU57" s="17">
        <f t="shared" si="102"/>
        <v>1.44</v>
      </c>
      <c r="AV57" s="17">
        <f t="shared" si="102"/>
        <v>3.4</v>
      </c>
      <c r="AW57" s="17">
        <f t="shared" si="102"/>
        <v>4257.2222222222226</v>
      </c>
      <c r="AX57" s="17">
        <f t="shared" si="102"/>
        <v>272100</v>
      </c>
      <c r="AY57" s="17">
        <f t="shared" si="102"/>
        <v>1</v>
      </c>
      <c r="AZ57" s="17">
        <f t="shared" si="102"/>
        <v>4.24</v>
      </c>
      <c r="BA57" s="17">
        <f t="shared" si="102"/>
        <v>21558.333333333336</v>
      </c>
      <c r="BB57" s="17">
        <f t="shared" si="102"/>
        <v>30845</v>
      </c>
      <c r="BD57" s="86" t="s">
        <v>370</v>
      </c>
      <c r="BE57" s="86"/>
      <c r="BF57" s="17">
        <f>AVERAGE(BF6:BF55)</f>
        <v>0.29749999999999999</v>
      </c>
      <c r="BG57" s="17"/>
      <c r="BH57" s="17">
        <f t="shared" ref="BH57:BM57" si="103">AVERAGE(BH6:BH55)</f>
        <v>1.4940000000000004</v>
      </c>
      <c r="BI57" s="17">
        <f t="shared" si="103"/>
        <v>100000</v>
      </c>
      <c r="BJ57" s="17">
        <f t="shared" si="103"/>
        <v>149400</v>
      </c>
      <c r="BK57" s="17">
        <f t="shared" si="103"/>
        <v>29.08</v>
      </c>
      <c r="BL57" s="17">
        <f t="shared" si="103"/>
        <v>3800</v>
      </c>
      <c r="BM57" s="17">
        <f t="shared" si="103"/>
        <v>110504</v>
      </c>
      <c r="BO57" s="86" t="s">
        <v>370</v>
      </c>
      <c r="BP57" s="86"/>
      <c r="BQ57" s="17">
        <f>AVERAGE(BQ6:BQ55)</f>
        <v>0.29949999999999993</v>
      </c>
      <c r="BR57" s="17"/>
      <c r="BS57" s="17">
        <f t="shared" ref="BS57:BX57" si="104">AVERAGE(BS6:BS55)</f>
        <v>15.16</v>
      </c>
      <c r="BT57" s="17">
        <f t="shared" si="104"/>
        <v>81.5</v>
      </c>
      <c r="BU57" s="17">
        <f t="shared" si="104"/>
        <v>45.9</v>
      </c>
      <c r="BV57" s="17">
        <f t="shared" si="104"/>
        <v>73.5</v>
      </c>
      <c r="BW57" s="17">
        <f t="shared" si="104"/>
        <v>0.32819999999999999</v>
      </c>
      <c r="BX57" s="17">
        <f t="shared" si="104"/>
        <v>19.1325</v>
      </c>
      <c r="BZ57" s="86" t="s">
        <v>370</v>
      </c>
      <c r="CA57" s="86"/>
      <c r="CB57" s="17">
        <f>AVERAGE(CB6:CB55)</f>
        <v>0.29949999999999993</v>
      </c>
      <c r="CC57" s="17">
        <f>AVERAGE(CC6:CC55)</f>
        <v>30845</v>
      </c>
      <c r="CD57" s="17">
        <f>AVERAGE(CD6:CD55)</f>
        <v>90282.884000000005</v>
      </c>
      <c r="CE57" s="17">
        <f>AVERAGE(CE6:CE55)</f>
        <v>30094.294666666658</v>
      </c>
      <c r="CF57" s="17">
        <f>AVERAGE(CF6:CF55)</f>
        <v>60939.294666666683</v>
      </c>
      <c r="CH57" s="86" t="s">
        <v>370</v>
      </c>
      <c r="CI57" s="86"/>
      <c r="CJ57" s="17">
        <f t="shared" ref="CJ57:CP57" si="105">AVERAGE(CJ6:CJ55)</f>
        <v>0.29949999999999993</v>
      </c>
      <c r="CK57" s="17">
        <f t="shared" si="105"/>
        <v>155420</v>
      </c>
      <c r="CL57" s="17">
        <f t="shared" si="105"/>
        <v>406380</v>
      </c>
      <c r="CM57" s="17">
        <f t="shared" si="105"/>
        <v>43610</v>
      </c>
      <c r="CN57" s="17">
        <f t="shared" si="105"/>
        <v>581600</v>
      </c>
      <c r="CO57" s="17">
        <f t="shared" si="105"/>
        <v>586504</v>
      </c>
      <c r="CP57" s="17">
        <f t="shared" si="105"/>
        <v>1773514</v>
      </c>
      <c r="CR57" s="86" t="s">
        <v>370</v>
      </c>
      <c r="CS57" s="86"/>
      <c r="CT57" s="17">
        <f>AVERAGE(CT6:CT55)</f>
        <v>0.28449999999999998</v>
      </c>
      <c r="CU57" s="17">
        <f>AVERAGE(CU6:CU55)</f>
        <v>1773514</v>
      </c>
      <c r="CV57" s="17">
        <f>AVERAGE(CV6:CV55)</f>
        <v>60939.294666666683</v>
      </c>
      <c r="CW57" s="17">
        <f>AVERAGE(CW6:CW55)</f>
        <v>1834453.2946666663</v>
      </c>
      <c r="CY57" s="86" t="s">
        <v>370</v>
      </c>
      <c r="CZ57" s="86"/>
      <c r="DA57" s="17">
        <f>AVERAGE(DA6:DA55)</f>
        <v>0.29949999999999993</v>
      </c>
      <c r="DB57" s="17"/>
      <c r="DC57" s="17">
        <f t="shared" ref="DC57:DH57" si="106">AVERAGE(DC6:DC55)</f>
        <v>3800</v>
      </c>
      <c r="DD57" s="17">
        <f t="shared" si="106"/>
        <v>5654400</v>
      </c>
      <c r="DE57" s="17">
        <f t="shared" si="106"/>
        <v>1834453.2946666663</v>
      </c>
      <c r="DF57" s="17">
        <f t="shared" si="106"/>
        <v>3819946.7053333316</v>
      </c>
      <c r="DG57" s="17">
        <f t="shared" si="106"/>
        <v>15328549.371178871</v>
      </c>
      <c r="DH57" s="17">
        <f t="shared" si="106"/>
        <v>3.0636157734333329</v>
      </c>
    </row>
    <row r="62" spans="1:112" s="16" customFormat="1">
      <c r="A62" s="29" t="s">
        <v>396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</row>
    <row r="63" spans="1:112" s="28" customFormat="1" ht="15.75" customHeight="1">
      <c r="A63" s="74" t="s">
        <v>0</v>
      </c>
      <c r="B63" s="74" t="s">
        <v>1</v>
      </c>
      <c r="C63" s="74" t="s">
        <v>2</v>
      </c>
      <c r="D63" s="74" t="s">
        <v>382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 t="s">
        <v>386</v>
      </c>
      <c r="AS63" s="74"/>
      <c r="AT63" s="74" t="s">
        <v>383</v>
      </c>
      <c r="AU63" s="74" t="s">
        <v>384</v>
      </c>
      <c r="AV63" s="74"/>
    </row>
    <row r="64" spans="1:112" s="28" customFormat="1">
      <c r="A64" s="75"/>
      <c r="B64" s="75"/>
      <c r="C64" s="75"/>
      <c r="D64" s="77" t="s">
        <v>107</v>
      </c>
      <c r="E64" s="77"/>
      <c r="F64" s="77"/>
      <c r="G64" s="77"/>
      <c r="H64" s="77"/>
      <c r="I64" s="77"/>
      <c r="J64" s="77"/>
      <c r="K64" s="77"/>
      <c r="L64" s="77" t="s">
        <v>109</v>
      </c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 t="s">
        <v>110</v>
      </c>
      <c r="Y64" s="77"/>
      <c r="Z64" s="77"/>
      <c r="AA64" s="77"/>
      <c r="AB64" s="77" t="s">
        <v>385</v>
      </c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8" t="s">
        <v>113</v>
      </c>
      <c r="AO64" s="78"/>
      <c r="AP64" s="78"/>
      <c r="AQ64" s="78"/>
      <c r="AR64" s="75"/>
      <c r="AS64" s="75"/>
      <c r="AT64" s="75"/>
      <c r="AU64" s="75"/>
      <c r="AV64" s="75"/>
    </row>
    <row r="65" spans="1:48" s="28" customFormat="1" ht="63">
      <c r="A65" s="76"/>
      <c r="B65" s="76"/>
      <c r="C65" s="76"/>
      <c r="D65" s="30" t="s">
        <v>387</v>
      </c>
      <c r="E65" s="30" t="s">
        <v>388</v>
      </c>
      <c r="F65" s="30" t="s">
        <v>389</v>
      </c>
      <c r="G65" s="30" t="s">
        <v>386</v>
      </c>
      <c r="H65" s="30" t="s">
        <v>108</v>
      </c>
      <c r="I65" s="30" t="s">
        <v>388</v>
      </c>
      <c r="J65" s="30" t="s">
        <v>389</v>
      </c>
      <c r="K65" s="31" t="s">
        <v>386</v>
      </c>
      <c r="L65" s="30" t="s">
        <v>390</v>
      </c>
      <c r="M65" s="30" t="s">
        <v>388</v>
      </c>
      <c r="N65" s="30" t="s">
        <v>389</v>
      </c>
      <c r="O65" s="30" t="s">
        <v>386</v>
      </c>
      <c r="P65" s="30" t="s">
        <v>391</v>
      </c>
      <c r="Q65" s="30" t="s">
        <v>388</v>
      </c>
      <c r="R65" s="30" t="s">
        <v>389</v>
      </c>
      <c r="S65" s="30" t="s">
        <v>386</v>
      </c>
      <c r="T65" s="30" t="s">
        <v>392</v>
      </c>
      <c r="U65" s="30" t="s">
        <v>388</v>
      </c>
      <c r="V65" s="30" t="s">
        <v>389</v>
      </c>
      <c r="W65" s="30" t="s">
        <v>386</v>
      </c>
      <c r="X65" s="30" t="s">
        <v>393</v>
      </c>
      <c r="Y65" s="30" t="s">
        <v>388</v>
      </c>
      <c r="Z65" s="30" t="s">
        <v>389</v>
      </c>
      <c r="AA65" s="30" t="s">
        <v>386</v>
      </c>
      <c r="AB65" s="30" t="s">
        <v>394</v>
      </c>
      <c r="AC65" s="30" t="s">
        <v>388</v>
      </c>
      <c r="AD65" s="30" t="s">
        <v>389</v>
      </c>
      <c r="AE65" s="30" t="s">
        <v>386</v>
      </c>
      <c r="AF65" s="30" t="s">
        <v>111</v>
      </c>
      <c r="AG65" s="31" t="s">
        <v>388</v>
      </c>
      <c r="AH65" s="30" t="s">
        <v>389</v>
      </c>
      <c r="AI65" s="30" t="s">
        <v>386</v>
      </c>
      <c r="AJ65" s="30" t="s">
        <v>395</v>
      </c>
      <c r="AK65" s="30" t="s">
        <v>388</v>
      </c>
      <c r="AL65" s="30" t="s">
        <v>389</v>
      </c>
      <c r="AM65" s="30" t="s">
        <v>386</v>
      </c>
      <c r="AN65" s="30" t="s">
        <v>393</v>
      </c>
      <c r="AO65" s="30" t="s">
        <v>388</v>
      </c>
      <c r="AP65" s="30" t="s">
        <v>389</v>
      </c>
      <c r="AQ65" s="30" t="s">
        <v>386</v>
      </c>
      <c r="AR65" s="30" t="s">
        <v>160</v>
      </c>
      <c r="AS65" s="30" t="s">
        <v>161</v>
      </c>
      <c r="AT65" s="76"/>
      <c r="AU65" s="30" t="s">
        <v>160</v>
      </c>
      <c r="AV65" s="30" t="s">
        <v>161</v>
      </c>
    </row>
    <row r="66" spans="1:48">
      <c r="A66" s="32">
        <v>1</v>
      </c>
      <c r="B66" s="32" t="s">
        <v>5</v>
      </c>
      <c r="C66" s="32">
        <v>0.25</v>
      </c>
      <c r="D66" s="32">
        <v>2</v>
      </c>
      <c r="E66" s="32">
        <v>5</v>
      </c>
      <c r="F66" s="32">
        <v>1</v>
      </c>
      <c r="G66" s="32">
        <f>D66*E66*F66/8</f>
        <v>1.25</v>
      </c>
      <c r="H66" s="32">
        <v>2</v>
      </c>
      <c r="I66" s="32">
        <v>3</v>
      </c>
      <c r="J66" s="32">
        <v>1</v>
      </c>
      <c r="K66" s="32">
        <f>H66*I66*J66/8</f>
        <v>0.75</v>
      </c>
      <c r="L66" s="32">
        <v>2</v>
      </c>
      <c r="M66" s="32">
        <v>2</v>
      </c>
      <c r="N66" s="32">
        <v>1</v>
      </c>
      <c r="O66" s="32">
        <f>L66*M66*N66/8</f>
        <v>0.5</v>
      </c>
      <c r="P66" s="32">
        <v>2</v>
      </c>
      <c r="Q66" s="32">
        <v>3</v>
      </c>
      <c r="R66" s="32">
        <v>1</v>
      </c>
      <c r="S66" s="32">
        <f>P66*Q66*R66/8</f>
        <v>0.75</v>
      </c>
      <c r="T66" s="32">
        <v>4</v>
      </c>
      <c r="U66" s="32">
        <v>1</v>
      </c>
      <c r="V66" s="32">
        <v>1</v>
      </c>
      <c r="W66" s="32">
        <f>T66*U66*V66/8</f>
        <v>0.5</v>
      </c>
      <c r="X66" s="32">
        <v>10</v>
      </c>
      <c r="Y66" s="32">
        <v>5</v>
      </c>
      <c r="Z66" s="32">
        <v>1</v>
      </c>
      <c r="AA66" s="32">
        <f>X66*Y66*Z66/8</f>
        <v>6.25</v>
      </c>
      <c r="AB66" s="32">
        <v>1</v>
      </c>
      <c r="AC66" s="32">
        <v>4</v>
      </c>
      <c r="AD66" s="32">
        <v>2</v>
      </c>
      <c r="AE66" s="32">
        <f>AB66*AC66*AD66/8</f>
        <v>1</v>
      </c>
      <c r="AF66" s="32">
        <v>1</v>
      </c>
      <c r="AG66" s="32">
        <v>4</v>
      </c>
      <c r="AH66" s="32">
        <v>3</v>
      </c>
      <c r="AI66" s="32">
        <f>AF66*AG66*AH66/8</f>
        <v>1.5</v>
      </c>
      <c r="AJ66" s="32">
        <v>0</v>
      </c>
      <c r="AK66" s="32">
        <v>0</v>
      </c>
      <c r="AL66" s="32">
        <v>0</v>
      </c>
      <c r="AM66" s="32">
        <f>AJ66*AK66*AL66/8</f>
        <v>0</v>
      </c>
      <c r="AN66" s="32">
        <v>4</v>
      </c>
      <c r="AO66" s="32">
        <v>6</v>
      </c>
      <c r="AP66" s="32">
        <v>1</v>
      </c>
      <c r="AQ66" s="32">
        <f>AN66*AO66*AP66/8</f>
        <v>3</v>
      </c>
      <c r="AR66" s="32">
        <f>SUM(AQ66,AM66,AI66,AE66,AA66,W66,S66,O66,K66,G66)</f>
        <v>15.5</v>
      </c>
      <c r="AS66" s="32">
        <f>AR66/C66</f>
        <v>62</v>
      </c>
      <c r="AT66" s="33">
        <v>40000</v>
      </c>
      <c r="AU66" s="32">
        <f>AR66*AT66</f>
        <v>620000</v>
      </c>
      <c r="AV66" s="32">
        <f>AS66*AT66</f>
        <v>2480000</v>
      </c>
    </row>
    <row r="67" spans="1:48">
      <c r="A67" s="32">
        <v>2</v>
      </c>
      <c r="B67" s="32" t="s">
        <v>6</v>
      </c>
      <c r="C67" s="32">
        <v>0.5</v>
      </c>
      <c r="D67" s="32">
        <v>2</v>
      </c>
      <c r="E67" s="32">
        <v>5</v>
      </c>
      <c r="F67" s="32">
        <v>1</v>
      </c>
      <c r="G67" s="32">
        <f t="shared" ref="G67:G95" si="107">D67*E67*F67/8</f>
        <v>1.25</v>
      </c>
      <c r="H67" s="32">
        <v>2</v>
      </c>
      <c r="I67" s="32">
        <v>4</v>
      </c>
      <c r="J67" s="32">
        <v>2</v>
      </c>
      <c r="K67" s="32">
        <f t="shared" ref="K67:K95" si="108">H67*I67*J67/8</f>
        <v>2</v>
      </c>
      <c r="L67" s="32">
        <v>1</v>
      </c>
      <c r="M67" s="32">
        <v>2</v>
      </c>
      <c r="N67" s="32">
        <v>1</v>
      </c>
      <c r="O67" s="32">
        <f t="shared" ref="O67:O95" si="109">L67*M67*N67/8</f>
        <v>0.25</v>
      </c>
      <c r="P67" s="32">
        <v>1</v>
      </c>
      <c r="Q67" s="32">
        <v>6</v>
      </c>
      <c r="R67" s="32">
        <v>1</v>
      </c>
      <c r="S67" s="32">
        <f t="shared" ref="S67:S95" si="110">P67*Q67*R67/8</f>
        <v>0.75</v>
      </c>
      <c r="T67" s="32">
        <v>4</v>
      </c>
      <c r="U67" s="32">
        <v>3</v>
      </c>
      <c r="V67" s="32">
        <v>1</v>
      </c>
      <c r="W67" s="32">
        <f t="shared" ref="W67:W95" si="111">T67*U67*V67/8</f>
        <v>1.5</v>
      </c>
      <c r="X67" s="32">
        <v>10</v>
      </c>
      <c r="Y67" s="32">
        <v>6</v>
      </c>
      <c r="Z67" s="32">
        <v>1</v>
      </c>
      <c r="AA67" s="32">
        <f t="shared" ref="AA67:AA95" si="112">X67*Y67*Z67/8</f>
        <v>7.5</v>
      </c>
      <c r="AB67" s="32">
        <v>1</v>
      </c>
      <c r="AC67" s="32">
        <v>5</v>
      </c>
      <c r="AD67" s="32">
        <v>3</v>
      </c>
      <c r="AE67" s="32">
        <f t="shared" ref="AE67:AE95" si="113">AB67*AC67*AD67/8</f>
        <v>1.875</v>
      </c>
      <c r="AF67" s="32">
        <v>2</v>
      </c>
      <c r="AG67" s="32">
        <v>5</v>
      </c>
      <c r="AH67" s="32">
        <v>3</v>
      </c>
      <c r="AI67" s="32">
        <f t="shared" ref="AI67:AI95" si="114">AF67*AG67*AH67/8</f>
        <v>3.75</v>
      </c>
      <c r="AJ67" s="32">
        <v>1</v>
      </c>
      <c r="AK67" s="32">
        <v>4</v>
      </c>
      <c r="AL67" s="32">
        <v>2</v>
      </c>
      <c r="AM67" s="32">
        <f t="shared" ref="AM67:AM95" si="115">AJ67*AK67*AL67/8</f>
        <v>1</v>
      </c>
      <c r="AN67" s="32">
        <v>5</v>
      </c>
      <c r="AO67" s="32">
        <v>7</v>
      </c>
      <c r="AP67" s="32">
        <v>1</v>
      </c>
      <c r="AQ67" s="32">
        <f t="shared" ref="AQ67:AQ95" si="116">AN67*AO67*AP67/8</f>
        <v>4.375</v>
      </c>
      <c r="AR67" s="32">
        <f t="shared" ref="AR67:AR95" si="117">SUM(AQ67,AM67,AI67,AE67,AA67,W67,S67,O67,K67,G67)</f>
        <v>24.25</v>
      </c>
      <c r="AS67" s="32">
        <f t="shared" ref="AS67:AS95" si="118">AR67/C67</f>
        <v>48.5</v>
      </c>
      <c r="AT67" s="33">
        <v>40000</v>
      </c>
      <c r="AU67" s="32">
        <f t="shared" ref="AU67:AU95" si="119">AR67*AT67</f>
        <v>970000</v>
      </c>
      <c r="AV67" s="32">
        <f t="shared" ref="AV67:AV95" si="120">AS67*AT67</f>
        <v>1940000</v>
      </c>
    </row>
    <row r="68" spans="1:48">
      <c r="A68" s="32">
        <v>3</v>
      </c>
      <c r="B68" s="32" t="s">
        <v>7</v>
      </c>
      <c r="C68" s="32">
        <v>0.25</v>
      </c>
      <c r="D68" s="32">
        <v>1</v>
      </c>
      <c r="E68" s="32">
        <v>6</v>
      </c>
      <c r="F68" s="32">
        <v>1</v>
      </c>
      <c r="G68" s="32">
        <f t="shared" si="107"/>
        <v>0.75</v>
      </c>
      <c r="H68" s="32">
        <v>2</v>
      </c>
      <c r="I68" s="32">
        <v>3</v>
      </c>
      <c r="J68" s="32">
        <v>1</v>
      </c>
      <c r="K68" s="32">
        <f t="shared" si="108"/>
        <v>0.75</v>
      </c>
      <c r="L68" s="32">
        <v>2</v>
      </c>
      <c r="M68" s="32">
        <v>1</v>
      </c>
      <c r="N68" s="32">
        <v>1</v>
      </c>
      <c r="O68" s="32">
        <f t="shared" si="109"/>
        <v>0.25</v>
      </c>
      <c r="P68" s="32">
        <v>2</v>
      </c>
      <c r="Q68" s="32">
        <v>3</v>
      </c>
      <c r="R68" s="32">
        <v>1</v>
      </c>
      <c r="S68" s="32">
        <f t="shared" si="110"/>
        <v>0.75</v>
      </c>
      <c r="T68" s="32">
        <v>5</v>
      </c>
      <c r="U68" s="32">
        <v>1</v>
      </c>
      <c r="V68" s="32">
        <v>1</v>
      </c>
      <c r="W68" s="32">
        <f t="shared" si="111"/>
        <v>0.625</v>
      </c>
      <c r="X68" s="32">
        <v>15</v>
      </c>
      <c r="Y68" s="32">
        <v>5</v>
      </c>
      <c r="Z68" s="32">
        <v>1</v>
      </c>
      <c r="AA68" s="32">
        <f t="shared" si="112"/>
        <v>9.375</v>
      </c>
      <c r="AB68" s="32">
        <v>1</v>
      </c>
      <c r="AC68" s="32">
        <v>4</v>
      </c>
      <c r="AD68" s="32">
        <v>2</v>
      </c>
      <c r="AE68" s="32">
        <f t="shared" si="113"/>
        <v>1</v>
      </c>
      <c r="AF68" s="32">
        <v>1</v>
      </c>
      <c r="AG68" s="32">
        <v>4</v>
      </c>
      <c r="AH68" s="32">
        <v>3</v>
      </c>
      <c r="AI68" s="32">
        <f t="shared" si="114"/>
        <v>1.5</v>
      </c>
      <c r="AJ68" s="32">
        <v>2</v>
      </c>
      <c r="AK68" s="32">
        <v>4</v>
      </c>
      <c r="AL68" s="32">
        <v>3</v>
      </c>
      <c r="AM68" s="32">
        <f t="shared" si="115"/>
        <v>3</v>
      </c>
      <c r="AN68" s="32">
        <v>5</v>
      </c>
      <c r="AO68" s="32">
        <v>6</v>
      </c>
      <c r="AP68" s="32">
        <v>1</v>
      </c>
      <c r="AQ68" s="32">
        <f t="shared" si="116"/>
        <v>3.75</v>
      </c>
      <c r="AR68" s="32">
        <f t="shared" si="117"/>
        <v>21.75</v>
      </c>
      <c r="AS68" s="32">
        <f t="shared" si="118"/>
        <v>87</v>
      </c>
      <c r="AT68" s="33">
        <v>40000</v>
      </c>
      <c r="AU68" s="32">
        <f t="shared" si="119"/>
        <v>870000</v>
      </c>
      <c r="AV68" s="32">
        <f t="shared" si="120"/>
        <v>3480000</v>
      </c>
    </row>
    <row r="69" spans="1:48">
      <c r="A69" s="32">
        <v>4</v>
      </c>
      <c r="B69" s="32" t="s">
        <v>8</v>
      </c>
      <c r="C69" s="32">
        <v>0.25</v>
      </c>
      <c r="D69" s="32">
        <v>2</v>
      </c>
      <c r="E69" s="32">
        <v>6</v>
      </c>
      <c r="F69" s="32">
        <v>1</v>
      </c>
      <c r="G69" s="32">
        <f t="shared" si="107"/>
        <v>1.5</v>
      </c>
      <c r="H69" s="32">
        <v>2</v>
      </c>
      <c r="I69" s="32">
        <v>3</v>
      </c>
      <c r="J69" s="32">
        <v>1</v>
      </c>
      <c r="K69" s="32">
        <f t="shared" si="108"/>
        <v>0.75</v>
      </c>
      <c r="L69" s="32">
        <v>1</v>
      </c>
      <c r="M69" s="32">
        <v>2</v>
      </c>
      <c r="N69" s="32">
        <v>1</v>
      </c>
      <c r="O69" s="32">
        <f t="shared" si="109"/>
        <v>0.25</v>
      </c>
      <c r="P69" s="32">
        <v>2</v>
      </c>
      <c r="Q69" s="32">
        <v>4</v>
      </c>
      <c r="R69" s="32">
        <v>1</v>
      </c>
      <c r="S69" s="32">
        <f t="shared" si="110"/>
        <v>1</v>
      </c>
      <c r="T69" s="32">
        <v>3</v>
      </c>
      <c r="U69" s="32">
        <v>2</v>
      </c>
      <c r="V69" s="32">
        <v>1</v>
      </c>
      <c r="W69" s="32">
        <f t="shared" si="111"/>
        <v>0.75</v>
      </c>
      <c r="X69" s="32">
        <v>10</v>
      </c>
      <c r="Y69" s="32">
        <v>5</v>
      </c>
      <c r="Z69" s="32">
        <v>1</v>
      </c>
      <c r="AA69" s="32">
        <f t="shared" si="112"/>
        <v>6.25</v>
      </c>
      <c r="AB69" s="32">
        <v>1</v>
      </c>
      <c r="AC69" s="32">
        <v>4</v>
      </c>
      <c r="AD69" s="32">
        <v>2</v>
      </c>
      <c r="AE69" s="32">
        <f t="shared" si="113"/>
        <v>1</v>
      </c>
      <c r="AF69" s="32">
        <v>1</v>
      </c>
      <c r="AG69" s="32">
        <v>3</v>
      </c>
      <c r="AH69" s="32">
        <v>3</v>
      </c>
      <c r="AI69" s="32">
        <f t="shared" si="114"/>
        <v>1.125</v>
      </c>
      <c r="AJ69" s="32">
        <v>1</v>
      </c>
      <c r="AK69" s="32">
        <v>5</v>
      </c>
      <c r="AL69" s="32">
        <v>3</v>
      </c>
      <c r="AM69" s="32">
        <f t="shared" si="115"/>
        <v>1.875</v>
      </c>
      <c r="AN69" s="32">
        <v>4</v>
      </c>
      <c r="AO69" s="32">
        <v>6</v>
      </c>
      <c r="AP69" s="32">
        <v>1</v>
      </c>
      <c r="AQ69" s="32">
        <f t="shared" si="116"/>
        <v>3</v>
      </c>
      <c r="AR69" s="32">
        <f t="shared" si="117"/>
        <v>17.5</v>
      </c>
      <c r="AS69" s="32">
        <f t="shared" si="118"/>
        <v>70</v>
      </c>
      <c r="AT69" s="33">
        <v>40000</v>
      </c>
      <c r="AU69" s="32">
        <f t="shared" si="119"/>
        <v>700000</v>
      </c>
      <c r="AV69" s="32">
        <f t="shared" si="120"/>
        <v>2800000</v>
      </c>
    </row>
    <row r="70" spans="1:48">
      <c r="A70" s="32">
        <v>5</v>
      </c>
      <c r="B70" s="32" t="s">
        <v>134</v>
      </c>
      <c r="C70" s="32">
        <v>0.125</v>
      </c>
      <c r="D70" s="32">
        <v>1</v>
      </c>
      <c r="E70" s="32">
        <v>5</v>
      </c>
      <c r="F70" s="32">
        <v>1</v>
      </c>
      <c r="G70" s="32">
        <f t="shared" si="107"/>
        <v>0.625</v>
      </c>
      <c r="H70" s="32">
        <v>2</v>
      </c>
      <c r="I70" s="32">
        <v>2</v>
      </c>
      <c r="J70" s="32">
        <v>1</v>
      </c>
      <c r="K70" s="32">
        <f t="shared" si="108"/>
        <v>0.5</v>
      </c>
      <c r="L70" s="32">
        <v>1</v>
      </c>
      <c r="M70" s="32">
        <v>2</v>
      </c>
      <c r="N70" s="32">
        <v>1</v>
      </c>
      <c r="O70" s="32">
        <f t="shared" si="109"/>
        <v>0.25</v>
      </c>
      <c r="P70" s="32">
        <v>2</v>
      </c>
      <c r="Q70" s="32">
        <v>4</v>
      </c>
      <c r="R70" s="32">
        <v>1</v>
      </c>
      <c r="S70" s="32">
        <f t="shared" si="110"/>
        <v>1</v>
      </c>
      <c r="T70" s="32">
        <v>2</v>
      </c>
      <c r="U70" s="32">
        <v>1</v>
      </c>
      <c r="V70" s="32">
        <v>1</v>
      </c>
      <c r="W70" s="32">
        <f t="shared" si="111"/>
        <v>0.25</v>
      </c>
      <c r="X70" s="32">
        <v>10</v>
      </c>
      <c r="Y70" s="32">
        <v>4</v>
      </c>
      <c r="Z70" s="32">
        <v>1</v>
      </c>
      <c r="AA70" s="32">
        <f t="shared" si="112"/>
        <v>5</v>
      </c>
      <c r="AB70" s="32">
        <v>1</v>
      </c>
      <c r="AC70" s="32">
        <v>3</v>
      </c>
      <c r="AD70" s="32">
        <v>2</v>
      </c>
      <c r="AE70" s="32">
        <f t="shared" si="113"/>
        <v>0.75</v>
      </c>
      <c r="AF70" s="32">
        <v>1</v>
      </c>
      <c r="AG70" s="32">
        <v>2</v>
      </c>
      <c r="AH70" s="32">
        <v>3</v>
      </c>
      <c r="AI70" s="32">
        <f t="shared" si="114"/>
        <v>0.75</v>
      </c>
      <c r="AJ70" s="32">
        <v>1</v>
      </c>
      <c r="AK70" s="32">
        <v>3</v>
      </c>
      <c r="AL70" s="32">
        <v>2</v>
      </c>
      <c r="AM70" s="32">
        <f t="shared" si="115"/>
        <v>0.75</v>
      </c>
      <c r="AN70" s="32">
        <v>4</v>
      </c>
      <c r="AO70" s="32">
        <v>4</v>
      </c>
      <c r="AP70" s="32">
        <v>1</v>
      </c>
      <c r="AQ70" s="32">
        <f t="shared" si="116"/>
        <v>2</v>
      </c>
      <c r="AR70" s="32">
        <f t="shared" si="117"/>
        <v>11.875</v>
      </c>
      <c r="AS70" s="32">
        <f t="shared" si="118"/>
        <v>95</v>
      </c>
      <c r="AT70" s="33">
        <v>40000</v>
      </c>
      <c r="AU70" s="32">
        <f t="shared" si="119"/>
        <v>475000</v>
      </c>
      <c r="AV70" s="32">
        <f t="shared" si="120"/>
        <v>3800000</v>
      </c>
    </row>
    <row r="71" spans="1:48">
      <c r="A71" s="32">
        <v>6</v>
      </c>
      <c r="B71" s="32" t="s">
        <v>9</v>
      </c>
      <c r="C71" s="32">
        <v>0.15</v>
      </c>
      <c r="D71" s="32">
        <v>1</v>
      </c>
      <c r="E71" s="32">
        <v>5</v>
      </c>
      <c r="F71" s="32">
        <v>1</v>
      </c>
      <c r="G71" s="32">
        <f t="shared" si="107"/>
        <v>0.625</v>
      </c>
      <c r="H71" s="32">
        <v>2</v>
      </c>
      <c r="I71" s="32">
        <v>2</v>
      </c>
      <c r="J71" s="32">
        <v>1</v>
      </c>
      <c r="K71" s="32">
        <f t="shared" si="108"/>
        <v>0.5</v>
      </c>
      <c r="L71" s="32">
        <v>2</v>
      </c>
      <c r="M71" s="32">
        <v>2</v>
      </c>
      <c r="N71" s="32">
        <v>1</v>
      </c>
      <c r="O71" s="32">
        <f t="shared" si="109"/>
        <v>0.5</v>
      </c>
      <c r="P71" s="32">
        <v>2</v>
      </c>
      <c r="Q71" s="32">
        <v>3</v>
      </c>
      <c r="R71" s="32">
        <v>1</v>
      </c>
      <c r="S71" s="32">
        <f t="shared" si="110"/>
        <v>0.75</v>
      </c>
      <c r="T71" s="32">
        <v>4</v>
      </c>
      <c r="U71" s="32">
        <v>1</v>
      </c>
      <c r="V71" s="32">
        <v>1</v>
      </c>
      <c r="W71" s="32">
        <f t="shared" si="111"/>
        <v>0.5</v>
      </c>
      <c r="X71" s="32">
        <v>10</v>
      </c>
      <c r="Y71" s="32">
        <v>4</v>
      </c>
      <c r="Z71" s="32">
        <v>1</v>
      </c>
      <c r="AA71" s="32">
        <f t="shared" si="112"/>
        <v>5</v>
      </c>
      <c r="AB71" s="32">
        <v>1</v>
      </c>
      <c r="AC71" s="32">
        <v>3</v>
      </c>
      <c r="AD71" s="32">
        <v>2</v>
      </c>
      <c r="AE71" s="32">
        <f t="shared" si="113"/>
        <v>0.75</v>
      </c>
      <c r="AF71" s="32">
        <v>2</v>
      </c>
      <c r="AG71" s="32">
        <v>3</v>
      </c>
      <c r="AH71" s="32">
        <v>3</v>
      </c>
      <c r="AI71" s="32">
        <f t="shared" si="114"/>
        <v>2.25</v>
      </c>
      <c r="AJ71" s="32">
        <v>0</v>
      </c>
      <c r="AK71" s="32">
        <v>0</v>
      </c>
      <c r="AL71" s="32">
        <v>0</v>
      </c>
      <c r="AM71" s="32">
        <f t="shared" si="115"/>
        <v>0</v>
      </c>
      <c r="AN71" s="32">
        <v>4</v>
      </c>
      <c r="AO71" s="32">
        <v>5</v>
      </c>
      <c r="AP71" s="32">
        <v>1</v>
      </c>
      <c r="AQ71" s="32">
        <f t="shared" si="116"/>
        <v>2.5</v>
      </c>
      <c r="AR71" s="32">
        <f t="shared" si="117"/>
        <v>13.375</v>
      </c>
      <c r="AS71" s="32">
        <f t="shared" si="118"/>
        <v>89.166666666666671</v>
      </c>
      <c r="AT71" s="33">
        <v>40000</v>
      </c>
      <c r="AU71" s="32">
        <f t="shared" si="119"/>
        <v>535000</v>
      </c>
      <c r="AV71" s="32">
        <f t="shared" si="120"/>
        <v>3566666.666666667</v>
      </c>
    </row>
    <row r="72" spans="1:48">
      <c r="A72" s="32">
        <v>7</v>
      </c>
      <c r="B72" s="32" t="s">
        <v>10</v>
      </c>
      <c r="C72" s="32">
        <v>0.6</v>
      </c>
      <c r="D72" s="32">
        <v>2</v>
      </c>
      <c r="E72" s="32">
        <v>5</v>
      </c>
      <c r="F72" s="32">
        <v>1</v>
      </c>
      <c r="G72" s="32">
        <f t="shared" si="107"/>
        <v>1.25</v>
      </c>
      <c r="H72" s="32">
        <v>2</v>
      </c>
      <c r="I72" s="32">
        <v>4</v>
      </c>
      <c r="J72" s="32">
        <v>1</v>
      </c>
      <c r="K72" s="32">
        <f t="shared" si="108"/>
        <v>1</v>
      </c>
      <c r="L72" s="32">
        <v>2</v>
      </c>
      <c r="M72" s="32">
        <v>5</v>
      </c>
      <c r="N72" s="32">
        <v>1</v>
      </c>
      <c r="O72" s="32">
        <f t="shared" si="109"/>
        <v>1.25</v>
      </c>
      <c r="P72" s="32">
        <v>1</v>
      </c>
      <c r="Q72" s="32">
        <v>3</v>
      </c>
      <c r="R72" s="32">
        <v>1</v>
      </c>
      <c r="S72" s="32">
        <f t="shared" si="110"/>
        <v>0.375</v>
      </c>
      <c r="T72" s="32">
        <v>5</v>
      </c>
      <c r="U72" s="32">
        <v>2</v>
      </c>
      <c r="V72" s="32">
        <v>1</v>
      </c>
      <c r="W72" s="32">
        <f t="shared" si="111"/>
        <v>1.25</v>
      </c>
      <c r="X72" s="32">
        <v>20</v>
      </c>
      <c r="Y72" s="32">
        <v>5</v>
      </c>
      <c r="Z72" s="32">
        <v>1</v>
      </c>
      <c r="AA72" s="32">
        <f t="shared" si="112"/>
        <v>12.5</v>
      </c>
      <c r="AB72" s="32">
        <v>1</v>
      </c>
      <c r="AC72" s="32">
        <v>4</v>
      </c>
      <c r="AD72" s="32">
        <v>3</v>
      </c>
      <c r="AE72" s="32">
        <f t="shared" si="113"/>
        <v>1.5</v>
      </c>
      <c r="AF72" s="32">
        <v>1</v>
      </c>
      <c r="AG72" s="32">
        <v>4</v>
      </c>
      <c r="AH72" s="32">
        <v>3</v>
      </c>
      <c r="AI72" s="32">
        <f t="shared" si="114"/>
        <v>1.5</v>
      </c>
      <c r="AJ72" s="32">
        <v>1</v>
      </c>
      <c r="AK72" s="32">
        <v>4</v>
      </c>
      <c r="AL72" s="32">
        <v>3</v>
      </c>
      <c r="AM72" s="32">
        <f t="shared" si="115"/>
        <v>1.5</v>
      </c>
      <c r="AN72" s="32">
        <v>6</v>
      </c>
      <c r="AO72" s="32">
        <v>6</v>
      </c>
      <c r="AP72" s="32">
        <v>1</v>
      </c>
      <c r="AQ72" s="32">
        <f t="shared" si="116"/>
        <v>4.5</v>
      </c>
      <c r="AR72" s="32">
        <f t="shared" si="117"/>
        <v>26.625</v>
      </c>
      <c r="AS72" s="32">
        <f t="shared" si="118"/>
        <v>44.375</v>
      </c>
      <c r="AT72" s="33">
        <v>40000</v>
      </c>
      <c r="AU72" s="32">
        <f t="shared" si="119"/>
        <v>1065000</v>
      </c>
      <c r="AV72" s="32">
        <f t="shared" si="120"/>
        <v>1775000</v>
      </c>
    </row>
    <row r="73" spans="1:48">
      <c r="A73" s="32">
        <v>8</v>
      </c>
      <c r="B73" s="32" t="s">
        <v>11</v>
      </c>
      <c r="C73" s="32">
        <v>0.5</v>
      </c>
      <c r="D73" s="32">
        <v>3</v>
      </c>
      <c r="E73" s="32">
        <v>6</v>
      </c>
      <c r="F73" s="32">
        <v>1</v>
      </c>
      <c r="G73" s="32">
        <f t="shared" si="107"/>
        <v>2.25</v>
      </c>
      <c r="H73" s="32">
        <v>2</v>
      </c>
      <c r="I73" s="32">
        <v>4</v>
      </c>
      <c r="J73" s="32">
        <v>1</v>
      </c>
      <c r="K73" s="32">
        <f t="shared" si="108"/>
        <v>1</v>
      </c>
      <c r="L73" s="32">
        <v>2</v>
      </c>
      <c r="M73" s="32">
        <v>3</v>
      </c>
      <c r="N73" s="32">
        <v>1</v>
      </c>
      <c r="O73" s="32">
        <f t="shared" si="109"/>
        <v>0.75</v>
      </c>
      <c r="P73" s="32">
        <v>4</v>
      </c>
      <c r="Q73" s="32">
        <v>2</v>
      </c>
      <c r="R73" s="32">
        <v>1</v>
      </c>
      <c r="S73" s="32">
        <f t="shared" si="110"/>
        <v>1</v>
      </c>
      <c r="T73" s="32">
        <v>4</v>
      </c>
      <c r="U73" s="32">
        <v>3</v>
      </c>
      <c r="V73" s="32">
        <v>1</v>
      </c>
      <c r="W73" s="32">
        <f t="shared" si="111"/>
        <v>1.5</v>
      </c>
      <c r="X73" s="32">
        <v>25</v>
      </c>
      <c r="Y73" s="32">
        <v>5</v>
      </c>
      <c r="Z73" s="32">
        <v>1</v>
      </c>
      <c r="AA73" s="32">
        <f t="shared" si="112"/>
        <v>15.625</v>
      </c>
      <c r="AB73" s="32">
        <v>1</v>
      </c>
      <c r="AC73" s="32">
        <v>5</v>
      </c>
      <c r="AD73" s="32">
        <v>2</v>
      </c>
      <c r="AE73" s="32">
        <f t="shared" si="113"/>
        <v>1.25</v>
      </c>
      <c r="AF73" s="32">
        <v>3</v>
      </c>
      <c r="AG73" s="32">
        <v>3</v>
      </c>
      <c r="AH73" s="32">
        <v>3</v>
      </c>
      <c r="AI73" s="32">
        <f t="shared" si="114"/>
        <v>3.375</v>
      </c>
      <c r="AJ73" s="32">
        <v>0</v>
      </c>
      <c r="AK73" s="32">
        <v>0</v>
      </c>
      <c r="AL73" s="32">
        <v>0</v>
      </c>
      <c r="AM73" s="32">
        <f t="shared" si="115"/>
        <v>0</v>
      </c>
      <c r="AN73" s="32">
        <v>5</v>
      </c>
      <c r="AO73" s="32">
        <v>6</v>
      </c>
      <c r="AP73" s="32">
        <v>1</v>
      </c>
      <c r="AQ73" s="32">
        <f t="shared" si="116"/>
        <v>3.75</v>
      </c>
      <c r="AR73" s="32">
        <f t="shared" si="117"/>
        <v>30.5</v>
      </c>
      <c r="AS73" s="32">
        <f t="shared" si="118"/>
        <v>61</v>
      </c>
      <c r="AT73" s="33">
        <v>40000</v>
      </c>
      <c r="AU73" s="32">
        <f t="shared" si="119"/>
        <v>1220000</v>
      </c>
      <c r="AV73" s="32">
        <f t="shared" si="120"/>
        <v>2440000</v>
      </c>
    </row>
    <row r="74" spans="1:48">
      <c r="A74" s="32">
        <v>9</v>
      </c>
      <c r="B74" s="32" t="s">
        <v>12</v>
      </c>
      <c r="C74" s="32">
        <v>0.5</v>
      </c>
      <c r="D74" s="32">
        <v>2</v>
      </c>
      <c r="E74" s="32">
        <v>7</v>
      </c>
      <c r="F74" s="32">
        <v>1</v>
      </c>
      <c r="G74" s="32">
        <f t="shared" si="107"/>
        <v>1.75</v>
      </c>
      <c r="H74" s="32">
        <v>2</v>
      </c>
      <c r="I74" s="32">
        <v>3</v>
      </c>
      <c r="J74" s="32">
        <v>1</v>
      </c>
      <c r="K74" s="32">
        <f t="shared" si="108"/>
        <v>0.75</v>
      </c>
      <c r="L74" s="32">
        <v>2</v>
      </c>
      <c r="M74" s="32">
        <v>2</v>
      </c>
      <c r="N74" s="32">
        <v>1</v>
      </c>
      <c r="O74" s="32">
        <f t="shared" si="109"/>
        <v>0.5</v>
      </c>
      <c r="P74" s="32">
        <v>2</v>
      </c>
      <c r="Q74" s="32">
        <v>2</v>
      </c>
      <c r="R74" s="32">
        <v>1</v>
      </c>
      <c r="S74" s="32">
        <f t="shared" si="110"/>
        <v>0.5</v>
      </c>
      <c r="T74" s="32">
        <v>4</v>
      </c>
      <c r="U74" s="32">
        <v>3</v>
      </c>
      <c r="V74" s="32">
        <v>1</v>
      </c>
      <c r="W74" s="32">
        <f t="shared" si="111"/>
        <v>1.5</v>
      </c>
      <c r="X74" s="32">
        <v>20</v>
      </c>
      <c r="Y74" s="32">
        <v>6</v>
      </c>
      <c r="Z74" s="32">
        <v>1</v>
      </c>
      <c r="AA74" s="32">
        <f t="shared" si="112"/>
        <v>15</v>
      </c>
      <c r="AB74" s="32">
        <v>1</v>
      </c>
      <c r="AC74" s="32">
        <v>5</v>
      </c>
      <c r="AD74" s="32">
        <v>3</v>
      </c>
      <c r="AE74" s="32">
        <f t="shared" si="113"/>
        <v>1.875</v>
      </c>
      <c r="AF74" s="32">
        <v>1</v>
      </c>
      <c r="AG74" s="32">
        <v>5</v>
      </c>
      <c r="AH74" s="32">
        <v>3</v>
      </c>
      <c r="AI74" s="32">
        <f t="shared" si="114"/>
        <v>1.875</v>
      </c>
      <c r="AJ74" s="32">
        <v>0</v>
      </c>
      <c r="AK74" s="32">
        <v>0</v>
      </c>
      <c r="AL74" s="32">
        <v>0</v>
      </c>
      <c r="AM74" s="32">
        <f t="shared" si="115"/>
        <v>0</v>
      </c>
      <c r="AN74" s="32">
        <v>6</v>
      </c>
      <c r="AO74" s="32">
        <v>8</v>
      </c>
      <c r="AP74" s="32">
        <v>1</v>
      </c>
      <c r="AQ74" s="32">
        <f t="shared" si="116"/>
        <v>6</v>
      </c>
      <c r="AR74" s="32">
        <f t="shared" si="117"/>
        <v>29.75</v>
      </c>
      <c r="AS74" s="32">
        <f t="shared" si="118"/>
        <v>59.5</v>
      </c>
      <c r="AT74" s="33">
        <v>40000</v>
      </c>
      <c r="AU74" s="32">
        <f t="shared" si="119"/>
        <v>1190000</v>
      </c>
      <c r="AV74" s="32">
        <f t="shared" si="120"/>
        <v>2380000</v>
      </c>
    </row>
    <row r="75" spans="1:48">
      <c r="A75" s="32">
        <v>10</v>
      </c>
      <c r="B75" s="32" t="s">
        <v>13</v>
      </c>
      <c r="C75" s="32">
        <v>0.4</v>
      </c>
      <c r="D75" s="32">
        <v>4</v>
      </c>
      <c r="E75" s="32">
        <v>5</v>
      </c>
      <c r="F75" s="32">
        <v>1</v>
      </c>
      <c r="G75" s="32">
        <f t="shared" si="107"/>
        <v>2.5</v>
      </c>
      <c r="H75" s="32">
        <v>2</v>
      </c>
      <c r="I75" s="32">
        <v>4</v>
      </c>
      <c r="J75" s="32">
        <v>1</v>
      </c>
      <c r="K75" s="32">
        <f t="shared" si="108"/>
        <v>1</v>
      </c>
      <c r="L75" s="32">
        <v>3</v>
      </c>
      <c r="M75" s="32">
        <v>3</v>
      </c>
      <c r="N75" s="32">
        <v>1</v>
      </c>
      <c r="O75" s="32">
        <f t="shared" si="109"/>
        <v>1.125</v>
      </c>
      <c r="P75" s="32">
        <v>2</v>
      </c>
      <c r="Q75" s="32">
        <v>3</v>
      </c>
      <c r="R75" s="32">
        <v>1</v>
      </c>
      <c r="S75" s="32">
        <f t="shared" si="110"/>
        <v>0.75</v>
      </c>
      <c r="T75" s="32">
        <v>4</v>
      </c>
      <c r="U75" s="32">
        <v>2</v>
      </c>
      <c r="V75" s="32">
        <v>1</v>
      </c>
      <c r="W75" s="32">
        <f t="shared" si="111"/>
        <v>1</v>
      </c>
      <c r="X75" s="32">
        <v>10</v>
      </c>
      <c r="Y75" s="32">
        <v>5</v>
      </c>
      <c r="Z75" s="32">
        <v>1</v>
      </c>
      <c r="AA75" s="32">
        <f t="shared" si="112"/>
        <v>6.25</v>
      </c>
      <c r="AB75" s="32">
        <v>1</v>
      </c>
      <c r="AC75" s="32">
        <v>4</v>
      </c>
      <c r="AD75" s="32">
        <v>3</v>
      </c>
      <c r="AE75" s="32">
        <f t="shared" si="113"/>
        <v>1.5</v>
      </c>
      <c r="AF75" s="32">
        <v>1</v>
      </c>
      <c r="AG75" s="32">
        <v>4</v>
      </c>
      <c r="AH75" s="32">
        <v>3</v>
      </c>
      <c r="AI75" s="32">
        <f t="shared" si="114"/>
        <v>1.5</v>
      </c>
      <c r="AJ75" s="32">
        <v>1</v>
      </c>
      <c r="AK75" s="32">
        <v>4</v>
      </c>
      <c r="AL75" s="32">
        <v>3</v>
      </c>
      <c r="AM75" s="32">
        <f t="shared" si="115"/>
        <v>1.5</v>
      </c>
      <c r="AN75" s="32">
        <v>7</v>
      </c>
      <c r="AO75" s="32">
        <v>6</v>
      </c>
      <c r="AP75" s="32">
        <v>1</v>
      </c>
      <c r="AQ75" s="32">
        <f t="shared" si="116"/>
        <v>5.25</v>
      </c>
      <c r="AR75" s="32">
        <f t="shared" si="117"/>
        <v>22.375</v>
      </c>
      <c r="AS75" s="32">
        <f t="shared" si="118"/>
        <v>55.9375</v>
      </c>
      <c r="AT75" s="33">
        <v>40000</v>
      </c>
      <c r="AU75" s="32">
        <f t="shared" si="119"/>
        <v>895000</v>
      </c>
      <c r="AV75" s="32">
        <f t="shared" si="120"/>
        <v>2237500</v>
      </c>
    </row>
    <row r="76" spans="1:48">
      <c r="A76" s="32">
        <v>11</v>
      </c>
      <c r="B76" s="32" t="s">
        <v>14</v>
      </c>
      <c r="C76" s="32">
        <v>0.5</v>
      </c>
      <c r="D76" s="32">
        <v>4</v>
      </c>
      <c r="E76" s="32">
        <v>5</v>
      </c>
      <c r="F76" s="32">
        <v>1</v>
      </c>
      <c r="G76" s="32">
        <f t="shared" si="107"/>
        <v>2.5</v>
      </c>
      <c r="H76" s="32">
        <v>2</v>
      </c>
      <c r="I76" s="32">
        <v>5</v>
      </c>
      <c r="J76" s="32">
        <v>1</v>
      </c>
      <c r="K76" s="32">
        <f t="shared" si="108"/>
        <v>1.25</v>
      </c>
      <c r="L76" s="32">
        <v>2</v>
      </c>
      <c r="M76" s="32">
        <v>2</v>
      </c>
      <c r="N76" s="32">
        <v>1</v>
      </c>
      <c r="O76" s="32">
        <f t="shared" si="109"/>
        <v>0.5</v>
      </c>
      <c r="P76" s="32">
        <v>2</v>
      </c>
      <c r="Q76" s="32">
        <v>3</v>
      </c>
      <c r="R76" s="32">
        <v>1</v>
      </c>
      <c r="S76" s="32">
        <f t="shared" si="110"/>
        <v>0.75</v>
      </c>
      <c r="T76" s="32">
        <v>2</v>
      </c>
      <c r="U76" s="32">
        <v>3</v>
      </c>
      <c r="V76" s="32">
        <v>1</v>
      </c>
      <c r="W76" s="32">
        <f t="shared" si="111"/>
        <v>0.75</v>
      </c>
      <c r="X76" s="32">
        <v>14</v>
      </c>
      <c r="Y76" s="32">
        <v>6</v>
      </c>
      <c r="Z76" s="32">
        <v>1</v>
      </c>
      <c r="AA76" s="32">
        <f t="shared" si="112"/>
        <v>10.5</v>
      </c>
      <c r="AB76" s="32">
        <v>1</v>
      </c>
      <c r="AC76" s="32">
        <v>5</v>
      </c>
      <c r="AD76" s="32">
        <v>3</v>
      </c>
      <c r="AE76" s="32">
        <f t="shared" si="113"/>
        <v>1.875</v>
      </c>
      <c r="AF76" s="32">
        <v>2</v>
      </c>
      <c r="AG76" s="32">
        <v>5</v>
      </c>
      <c r="AH76" s="32">
        <v>3</v>
      </c>
      <c r="AI76" s="32">
        <f t="shared" si="114"/>
        <v>3.75</v>
      </c>
      <c r="AJ76" s="32">
        <v>0</v>
      </c>
      <c r="AK76" s="32">
        <v>0</v>
      </c>
      <c r="AL76" s="32">
        <v>0</v>
      </c>
      <c r="AM76" s="32">
        <f t="shared" si="115"/>
        <v>0</v>
      </c>
      <c r="AN76" s="32">
        <v>8</v>
      </c>
      <c r="AO76" s="32">
        <v>6</v>
      </c>
      <c r="AP76" s="32">
        <v>1</v>
      </c>
      <c r="AQ76" s="32">
        <f t="shared" si="116"/>
        <v>6</v>
      </c>
      <c r="AR76" s="32">
        <f t="shared" si="117"/>
        <v>27.875</v>
      </c>
      <c r="AS76" s="32">
        <f t="shared" si="118"/>
        <v>55.75</v>
      </c>
      <c r="AT76" s="33">
        <v>40000</v>
      </c>
      <c r="AU76" s="32">
        <f t="shared" si="119"/>
        <v>1115000</v>
      </c>
      <c r="AV76" s="32">
        <f t="shared" si="120"/>
        <v>2230000</v>
      </c>
    </row>
    <row r="77" spans="1:48">
      <c r="A77" s="32">
        <v>12</v>
      </c>
      <c r="B77" s="32" t="s">
        <v>15</v>
      </c>
      <c r="C77" s="32">
        <v>0.25</v>
      </c>
      <c r="D77" s="32">
        <v>1</v>
      </c>
      <c r="E77" s="32">
        <v>6</v>
      </c>
      <c r="F77" s="32">
        <v>1</v>
      </c>
      <c r="G77" s="32">
        <f t="shared" si="107"/>
        <v>0.75</v>
      </c>
      <c r="H77" s="32">
        <v>2</v>
      </c>
      <c r="I77" s="32">
        <v>3</v>
      </c>
      <c r="J77" s="32">
        <v>1</v>
      </c>
      <c r="K77" s="32">
        <f t="shared" si="108"/>
        <v>0.75</v>
      </c>
      <c r="L77" s="32">
        <v>2</v>
      </c>
      <c r="M77" s="32">
        <v>2</v>
      </c>
      <c r="N77" s="32">
        <v>1</v>
      </c>
      <c r="O77" s="32">
        <f t="shared" si="109"/>
        <v>0.5</v>
      </c>
      <c r="P77" s="32">
        <v>2</v>
      </c>
      <c r="Q77" s="32">
        <v>5</v>
      </c>
      <c r="R77" s="32">
        <v>1</v>
      </c>
      <c r="S77" s="32">
        <f t="shared" si="110"/>
        <v>1.25</v>
      </c>
      <c r="T77" s="32">
        <v>5</v>
      </c>
      <c r="U77" s="32">
        <v>2</v>
      </c>
      <c r="V77" s="32">
        <v>1</v>
      </c>
      <c r="W77" s="32">
        <f t="shared" si="111"/>
        <v>1.25</v>
      </c>
      <c r="X77" s="32">
        <v>10</v>
      </c>
      <c r="Y77" s="32">
        <v>5</v>
      </c>
      <c r="Z77" s="32">
        <v>1</v>
      </c>
      <c r="AA77" s="32">
        <f t="shared" si="112"/>
        <v>6.25</v>
      </c>
      <c r="AB77" s="32">
        <v>1</v>
      </c>
      <c r="AC77" s="32">
        <v>4</v>
      </c>
      <c r="AD77" s="32">
        <v>2</v>
      </c>
      <c r="AE77" s="32">
        <f t="shared" si="113"/>
        <v>1</v>
      </c>
      <c r="AF77" s="32">
        <v>2</v>
      </c>
      <c r="AG77" s="32">
        <v>3</v>
      </c>
      <c r="AH77" s="32">
        <v>3</v>
      </c>
      <c r="AI77" s="32">
        <f t="shared" si="114"/>
        <v>2.25</v>
      </c>
      <c r="AJ77" s="32">
        <v>1</v>
      </c>
      <c r="AK77" s="32">
        <v>4</v>
      </c>
      <c r="AL77" s="32">
        <v>3</v>
      </c>
      <c r="AM77" s="32">
        <f t="shared" si="115"/>
        <v>1.5</v>
      </c>
      <c r="AN77" s="32">
        <v>5</v>
      </c>
      <c r="AO77" s="32">
        <v>5</v>
      </c>
      <c r="AP77" s="32">
        <v>1</v>
      </c>
      <c r="AQ77" s="32">
        <f t="shared" si="116"/>
        <v>3.125</v>
      </c>
      <c r="AR77" s="32">
        <f t="shared" si="117"/>
        <v>18.625</v>
      </c>
      <c r="AS77" s="32">
        <f t="shared" si="118"/>
        <v>74.5</v>
      </c>
      <c r="AT77" s="33">
        <v>40000</v>
      </c>
      <c r="AU77" s="32">
        <f t="shared" si="119"/>
        <v>745000</v>
      </c>
      <c r="AV77" s="32">
        <f t="shared" si="120"/>
        <v>2980000</v>
      </c>
    </row>
    <row r="78" spans="1:48">
      <c r="A78" s="32">
        <v>13</v>
      </c>
      <c r="B78" s="32" t="s">
        <v>16</v>
      </c>
      <c r="C78" s="32">
        <v>0.5</v>
      </c>
      <c r="D78" s="32">
        <v>1</v>
      </c>
      <c r="E78" s="32">
        <v>5</v>
      </c>
      <c r="F78" s="32">
        <v>1</v>
      </c>
      <c r="G78" s="32">
        <f t="shared" si="107"/>
        <v>0.625</v>
      </c>
      <c r="H78" s="32">
        <v>2</v>
      </c>
      <c r="I78" s="32">
        <v>4</v>
      </c>
      <c r="J78" s="32">
        <v>1</v>
      </c>
      <c r="K78" s="32">
        <f t="shared" si="108"/>
        <v>1</v>
      </c>
      <c r="L78" s="32">
        <v>1</v>
      </c>
      <c r="M78" s="32">
        <v>2</v>
      </c>
      <c r="N78" s="32">
        <v>1</v>
      </c>
      <c r="O78" s="32">
        <f t="shared" si="109"/>
        <v>0.25</v>
      </c>
      <c r="P78" s="32">
        <v>2</v>
      </c>
      <c r="Q78" s="32">
        <v>4</v>
      </c>
      <c r="R78" s="32">
        <v>1</v>
      </c>
      <c r="S78" s="32">
        <f t="shared" si="110"/>
        <v>1</v>
      </c>
      <c r="T78" s="32">
        <v>4</v>
      </c>
      <c r="U78" s="32">
        <v>3</v>
      </c>
      <c r="V78" s="32">
        <v>1</v>
      </c>
      <c r="W78" s="32">
        <f t="shared" si="111"/>
        <v>1.5</v>
      </c>
      <c r="X78" s="32">
        <v>10</v>
      </c>
      <c r="Y78" s="32">
        <v>6</v>
      </c>
      <c r="Z78" s="32">
        <v>1</v>
      </c>
      <c r="AA78" s="32">
        <f t="shared" si="112"/>
        <v>7.5</v>
      </c>
      <c r="AB78" s="32">
        <v>1</v>
      </c>
      <c r="AC78" s="32">
        <v>5</v>
      </c>
      <c r="AD78" s="32">
        <v>3</v>
      </c>
      <c r="AE78" s="32">
        <f t="shared" si="113"/>
        <v>1.875</v>
      </c>
      <c r="AF78" s="32">
        <v>2</v>
      </c>
      <c r="AG78" s="32">
        <v>5</v>
      </c>
      <c r="AH78" s="32">
        <v>3</v>
      </c>
      <c r="AI78" s="32">
        <f t="shared" si="114"/>
        <v>3.75</v>
      </c>
      <c r="AJ78" s="32">
        <v>0</v>
      </c>
      <c r="AK78" s="32">
        <v>0</v>
      </c>
      <c r="AL78" s="32">
        <v>0</v>
      </c>
      <c r="AM78" s="32">
        <f t="shared" si="115"/>
        <v>0</v>
      </c>
      <c r="AN78" s="32">
        <v>5</v>
      </c>
      <c r="AO78" s="32">
        <v>6</v>
      </c>
      <c r="AP78" s="32">
        <v>1</v>
      </c>
      <c r="AQ78" s="32">
        <f t="shared" si="116"/>
        <v>3.75</v>
      </c>
      <c r="AR78" s="32">
        <f t="shared" si="117"/>
        <v>21.25</v>
      </c>
      <c r="AS78" s="32">
        <f t="shared" si="118"/>
        <v>42.5</v>
      </c>
      <c r="AT78" s="33">
        <v>40000</v>
      </c>
      <c r="AU78" s="32">
        <f t="shared" si="119"/>
        <v>850000</v>
      </c>
      <c r="AV78" s="32">
        <f t="shared" si="120"/>
        <v>1700000</v>
      </c>
    </row>
    <row r="79" spans="1:48">
      <c r="A79" s="32">
        <v>14</v>
      </c>
      <c r="B79" s="32" t="s">
        <v>17</v>
      </c>
      <c r="C79" s="32">
        <v>0.5</v>
      </c>
      <c r="D79" s="32">
        <v>4</v>
      </c>
      <c r="E79" s="32">
        <v>1</v>
      </c>
      <c r="F79" s="32">
        <v>1</v>
      </c>
      <c r="G79" s="32">
        <f t="shared" si="107"/>
        <v>0.5</v>
      </c>
      <c r="H79" s="32">
        <v>2</v>
      </c>
      <c r="I79" s="32">
        <v>4</v>
      </c>
      <c r="J79" s="32">
        <v>1</v>
      </c>
      <c r="K79" s="32">
        <f t="shared" si="108"/>
        <v>1</v>
      </c>
      <c r="L79" s="32">
        <v>1</v>
      </c>
      <c r="M79" s="32">
        <v>1</v>
      </c>
      <c r="N79" s="32">
        <v>1</v>
      </c>
      <c r="O79" s="32">
        <f t="shared" si="109"/>
        <v>0.125</v>
      </c>
      <c r="P79" s="32">
        <v>4</v>
      </c>
      <c r="Q79" s="32">
        <v>3</v>
      </c>
      <c r="R79" s="32">
        <v>1</v>
      </c>
      <c r="S79" s="32">
        <f t="shared" si="110"/>
        <v>1.5</v>
      </c>
      <c r="T79" s="32">
        <v>4</v>
      </c>
      <c r="U79" s="32">
        <v>2</v>
      </c>
      <c r="V79" s="32">
        <v>1</v>
      </c>
      <c r="W79" s="32">
        <f t="shared" si="111"/>
        <v>1</v>
      </c>
      <c r="X79" s="32">
        <v>15</v>
      </c>
      <c r="Y79" s="32">
        <v>6</v>
      </c>
      <c r="Z79" s="32">
        <v>1</v>
      </c>
      <c r="AA79" s="32">
        <f t="shared" si="112"/>
        <v>11.25</v>
      </c>
      <c r="AB79" s="32">
        <v>1</v>
      </c>
      <c r="AC79" s="32">
        <v>4</v>
      </c>
      <c r="AD79" s="32">
        <v>3</v>
      </c>
      <c r="AE79" s="32">
        <f t="shared" si="113"/>
        <v>1.5</v>
      </c>
      <c r="AF79" s="32">
        <v>1</v>
      </c>
      <c r="AG79" s="32">
        <v>5</v>
      </c>
      <c r="AH79" s="32">
        <v>3</v>
      </c>
      <c r="AI79" s="32">
        <f t="shared" si="114"/>
        <v>1.875</v>
      </c>
      <c r="AJ79" s="32">
        <v>0</v>
      </c>
      <c r="AK79" s="32">
        <v>0</v>
      </c>
      <c r="AL79" s="32">
        <v>0</v>
      </c>
      <c r="AM79" s="32">
        <f t="shared" si="115"/>
        <v>0</v>
      </c>
      <c r="AN79" s="32">
        <v>4</v>
      </c>
      <c r="AO79" s="32">
        <v>7</v>
      </c>
      <c r="AP79" s="32">
        <v>1</v>
      </c>
      <c r="AQ79" s="32">
        <f t="shared" si="116"/>
        <v>3.5</v>
      </c>
      <c r="AR79" s="32">
        <f t="shared" si="117"/>
        <v>22.25</v>
      </c>
      <c r="AS79" s="32">
        <f t="shared" si="118"/>
        <v>44.5</v>
      </c>
      <c r="AT79" s="33">
        <v>40000</v>
      </c>
      <c r="AU79" s="32">
        <f t="shared" si="119"/>
        <v>890000</v>
      </c>
      <c r="AV79" s="32">
        <f t="shared" si="120"/>
        <v>1780000</v>
      </c>
    </row>
    <row r="80" spans="1:48">
      <c r="A80" s="32">
        <v>15</v>
      </c>
      <c r="B80" s="32" t="s">
        <v>18</v>
      </c>
      <c r="C80" s="32">
        <v>0.125</v>
      </c>
      <c r="D80" s="32">
        <v>1</v>
      </c>
      <c r="E80" s="32">
        <v>5</v>
      </c>
      <c r="F80" s="32">
        <v>1</v>
      </c>
      <c r="G80" s="32">
        <f t="shared" si="107"/>
        <v>0.625</v>
      </c>
      <c r="H80" s="32">
        <v>2</v>
      </c>
      <c r="I80" s="32">
        <v>2</v>
      </c>
      <c r="J80" s="32">
        <v>1</v>
      </c>
      <c r="K80" s="32">
        <f t="shared" si="108"/>
        <v>0.5</v>
      </c>
      <c r="L80" s="32">
        <v>1</v>
      </c>
      <c r="M80" s="32">
        <v>2</v>
      </c>
      <c r="N80" s="32">
        <v>1</v>
      </c>
      <c r="O80" s="32">
        <f t="shared" si="109"/>
        <v>0.25</v>
      </c>
      <c r="P80" s="32">
        <v>2</v>
      </c>
      <c r="Q80" s="32">
        <v>2</v>
      </c>
      <c r="R80" s="32">
        <v>1</v>
      </c>
      <c r="S80" s="32">
        <f t="shared" si="110"/>
        <v>0.5</v>
      </c>
      <c r="T80" s="32">
        <v>2</v>
      </c>
      <c r="U80" s="32">
        <v>3</v>
      </c>
      <c r="V80" s="32">
        <v>1</v>
      </c>
      <c r="W80" s="32">
        <f t="shared" si="111"/>
        <v>0.75</v>
      </c>
      <c r="X80" s="32">
        <v>10</v>
      </c>
      <c r="Y80" s="32">
        <v>4</v>
      </c>
      <c r="Z80" s="32">
        <v>1</v>
      </c>
      <c r="AA80" s="32">
        <f t="shared" si="112"/>
        <v>5</v>
      </c>
      <c r="AB80" s="32">
        <v>1</v>
      </c>
      <c r="AC80" s="32">
        <v>3</v>
      </c>
      <c r="AD80" s="32">
        <v>2</v>
      </c>
      <c r="AE80" s="32">
        <f t="shared" si="113"/>
        <v>0.75</v>
      </c>
      <c r="AF80" s="32">
        <v>1</v>
      </c>
      <c r="AG80" s="32">
        <v>3</v>
      </c>
      <c r="AH80" s="32">
        <v>3</v>
      </c>
      <c r="AI80" s="32">
        <f t="shared" si="114"/>
        <v>1.125</v>
      </c>
      <c r="AJ80" s="32">
        <v>0</v>
      </c>
      <c r="AK80" s="32">
        <v>0</v>
      </c>
      <c r="AL80" s="32">
        <v>0</v>
      </c>
      <c r="AM80" s="32">
        <f t="shared" si="115"/>
        <v>0</v>
      </c>
      <c r="AN80" s="32">
        <v>5</v>
      </c>
      <c r="AO80" s="32">
        <v>4</v>
      </c>
      <c r="AP80" s="32">
        <v>1</v>
      </c>
      <c r="AQ80" s="32">
        <f t="shared" si="116"/>
        <v>2.5</v>
      </c>
      <c r="AR80" s="32">
        <f t="shared" si="117"/>
        <v>12</v>
      </c>
      <c r="AS80" s="32">
        <f t="shared" si="118"/>
        <v>96</v>
      </c>
      <c r="AT80" s="33">
        <v>40000</v>
      </c>
      <c r="AU80" s="32">
        <f t="shared" si="119"/>
        <v>480000</v>
      </c>
      <c r="AV80" s="32">
        <f t="shared" si="120"/>
        <v>3840000</v>
      </c>
    </row>
    <row r="81" spans="1:48">
      <c r="A81" s="32">
        <v>16</v>
      </c>
      <c r="B81" s="32" t="s">
        <v>19</v>
      </c>
      <c r="C81" s="32">
        <v>0.5</v>
      </c>
      <c r="D81" s="32">
        <v>1</v>
      </c>
      <c r="E81" s="32">
        <v>5</v>
      </c>
      <c r="F81" s="32">
        <v>1</v>
      </c>
      <c r="G81" s="32">
        <f t="shared" si="107"/>
        <v>0.625</v>
      </c>
      <c r="H81" s="32">
        <v>2</v>
      </c>
      <c r="I81" s="32">
        <v>4</v>
      </c>
      <c r="J81" s="32">
        <v>1</v>
      </c>
      <c r="K81" s="32">
        <f t="shared" si="108"/>
        <v>1</v>
      </c>
      <c r="L81" s="32">
        <v>2</v>
      </c>
      <c r="M81" s="32">
        <v>3</v>
      </c>
      <c r="N81" s="32">
        <v>1</v>
      </c>
      <c r="O81" s="32">
        <f t="shared" si="109"/>
        <v>0.75</v>
      </c>
      <c r="P81" s="32">
        <v>2</v>
      </c>
      <c r="Q81" s="32">
        <v>3</v>
      </c>
      <c r="R81" s="32">
        <v>1</v>
      </c>
      <c r="S81" s="32">
        <f t="shared" si="110"/>
        <v>0.75</v>
      </c>
      <c r="T81" s="32">
        <v>4</v>
      </c>
      <c r="U81" s="32">
        <v>3</v>
      </c>
      <c r="V81" s="32">
        <v>1</v>
      </c>
      <c r="W81" s="32">
        <f t="shared" si="111"/>
        <v>1.5</v>
      </c>
      <c r="X81" s="32">
        <v>20</v>
      </c>
      <c r="Y81" s="32">
        <v>6</v>
      </c>
      <c r="Z81" s="32">
        <v>1</v>
      </c>
      <c r="AA81" s="32">
        <f t="shared" si="112"/>
        <v>15</v>
      </c>
      <c r="AB81" s="32">
        <v>1</v>
      </c>
      <c r="AC81" s="32">
        <v>5</v>
      </c>
      <c r="AD81" s="32">
        <v>2</v>
      </c>
      <c r="AE81" s="32">
        <f t="shared" si="113"/>
        <v>1.25</v>
      </c>
      <c r="AF81" s="32">
        <v>1</v>
      </c>
      <c r="AG81" s="32">
        <v>4</v>
      </c>
      <c r="AH81" s="32">
        <v>3</v>
      </c>
      <c r="AI81" s="32">
        <f t="shared" si="114"/>
        <v>1.5</v>
      </c>
      <c r="AJ81" s="32">
        <v>1</v>
      </c>
      <c r="AK81" s="32">
        <v>4</v>
      </c>
      <c r="AL81" s="32">
        <v>3</v>
      </c>
      <c r="AM81" s="32">
        <f t="shared" si="115"/>
        <v>1.5</v>
      </c>
      <c r="AN81" s="32">
        <v>6</v>
      </c>
      <c r="AO81" s="32">
        <v>7</v>
      </c>
      <c r="AP81" s="32">
        <v>1</v>
      </c>
      <c r="AQ81" s="32">
        <f t="shared" si="116"/>
        <v>5.25</v>
      </c>
      <c r="AR81" s="32">
        <f t="shared" si="117"/>
        <v>29.125</v>
      </c>
      <c r="AS81" s="32">
        <f t="shared" si="118"/>
        <v>58.25</v>
      </c>
      <c r="AT81" s="33">
        <v>40000</v>
      </c>
      <c r="AU81" s="32">
        <f t="shared" si="119"/>
        <v>1165000</v>
      </c>
      <c r="AV81" s="32">
        <f t="shared" si="120"/>
        <v>2330000</v>
      </c>
    </row>
    <row r="82" spans="1:48">
      <c r="A82" s="32">
        <v>17</v>
      </c>
      <c r="B82" s="32" t="s">
        <v>20</v>
      </c>
      <c r="C82" s="32">
        <v>0.25</v>
      </c>
      <c r="D82" s="32">
        <v>1</v>
      </c>
      <c r="E82" s="32">
        <v>6</v>
      </c>
      <c r="F82" s="32">
        <v>1</v>
      </c>
      <c r="G82" s="32">
        <f t="shared" si="107"/>
        <v>0.75</v>
      </c>
      <c r="H82" s="32">
        <v>2</v>
      </c>
      <c r="I82" s="32">
        <v>3</v>
      </c>
      <c r="J82" s="32">
        <v>1</v>
      </c>
      <c r="K82" s="32">
        <f t="shared" si="108"/>
        <v>0.75</v>
      </c>
      <c r="L82" s="32">
        <v>1</v>
      </c>
      <c r="M82" s="32">
        <v>2</v>
      </c>
      <c r="N82" s="32">
        <v>1</v>
      </c>
      <c r="O82" s="32">
        <f t="shared" si="109"/>
        <v>0.25</v>
      </c>
      <c r="P82" s="32">
        <v>2</v>
      </c>
      <c r="Q82" s="32">
        <v>2</v>
      </c>
      <c r="R82" s="32">
        <v>1</v>
      </c>
      <c r="S82" s="32">
        <f t="shared" si="110"/>
        <v>0.5</v>
      </c>
      <c r="T82" s="32">
        <v>4</v>
      </c>
      <c r="U82" s="32">
        <v>1</v>
      </c>
      <c r="V82" s="32">
        <v>1</v>
      </c>
      <c r="W82" s="32">
        <f t="shared" si="111"/>
        <v>0.5</v>
      </c>
      <c r="X82" s="32">
        <v>10</v>
      </c>
      <c r="Y82" s="32">
        <v>5</v>
      </c>
      <c r="Z82" s="32">
        <v>1</v>
      </c>
      <c r="AA82" s="32">
        <f t="shared" si="112"/>
        <v>6.25</v>
      </c>
      <c r="AB82" s="32">
        <v>1</v>
      </c>
      <c r="AC82" s="32">
        <v>4</v>
      </c>
      <c r="AD82" s="32">
        <v>2</v>
      </c>
      <c r="AE82" s="32">
        <f t="shared" si="113"/>
        <v>1</v>
      </c>
      <c r="AF82" s="32">
        <v>1</v>
      </c>
      <c r="AG82" s="32">
        <v>3</v>
      </c>
      <c r="AH82" s="32">
        <v>3</v>
      </c>
      <c r="AI82" s="32">
        <f t="shared" si="114"/>
        <v>1.125</v>
      </c>
      <c r="AJ82" s="32">
        <v>0</v>
      </c>
      <c r="AK82" s="32">
        <v>0</v>
      </c>
      <c r="AL82" s="32">
        <v>3</v>
      </c>
      <c r="AM82" s="32">
        <f t="shared" si="115"/>
        <v>0</v>
      </c>
      <c r="AN82" s="32">
        <v>7</v>
      </c>
      <c r="AO82" s="32">
        <v>6</v>
      </c>
      <c r="AP82" s="32">
        <v>1</v>
      </c>
      <c r="AQ82" s="32">
        <f t="shared" si="116"/>
        <v>5.25</v>
      </c>
      <c r="AR82" s="32">
        <f t="shared" si="117"/>
        <v>16.375</v>
      </c>
      <c r="AS82" s="32">
        <f t="shared" si="118"/>
        <v>65.5</v>
      </c>
      <c r="AT82" s="33">
        <v>40000</v>
      </c>
      <c r="AU82" s="32">
        <f t="shared" si="119"/>
        <v>655000</v>
      </c>
      <c r="AV82" s="32">
        <f t="shared" si="120"/>
        <v>2620000</v>
      </c>
    </row>
    <row r="83" spans="1:48">
      <c r="A83" s="32">
        <v>18</v>
      </c>
      <c r="B83" s="32" t="s">
        <v>21</v>
      </c>
      <c r="C83" s="32">
        <v>0.4</v>
      </c>
      <c r="D83" s="32">
        <v>2</v>
      </c>
      <c r="E83" s="32">
        <v>6</v>
      </c>
      <c r="F83" s="32">
        <v>1</v>
      </c>
      <c r="G83" s="32">
        <f t="shared" si="107"/>
        <v>1.5</v>
      </c>
      <c r="H83" s="32">
        <v>2</v>
      </c>
      <c r="I83" s="32">
        <v>4</v>
      </c>
      <c r="J83" s="32">
        <v>1</v>
      </c>
      <c r="K83" s="32">
        <f t="shared" si="108"/>
        <v>1</v>
      </c>
      <c r="L83" s="32">
        <v>3</v>
      </c>
      <c r="M83" s="32">
        <v>2</v>
      </c>
      <c r="N83" s="32">
        <v>1</v>
      </c>
      <c r="O83" s="32">
        <f t="shared" si="109"/>
        <v>0.75</v>
      </c>
      <c r="P83" s="32">
        <v>2</v>
      </c>
      <c r="Q83" s="32">
        <v>3</v>
      </c>
      <c r="R83" s="32">
        <v>1</v>
      </c>
      <c r="S83" s="32">
        <f t="shared" si="110"/>
        <v>0.75</v>
      </c>
      <c r="T83" s="32">
        <v>3</v>
      </c>
      <c r="U83" s="32">
        <v>2</v>
      </c>
      <c r="V83" s="32">
        <v>1</v>
      </c>
      <c r="W83" s="32">
        <f t="shared" si="111"/>
        <v>0.75</v>
      </c>
      <c r="X83" s="32">
        <v>15</v>
      </c>
      <c r="Y83" s="32">
        <v>5</v>
      </c>
      <c r="Z83" s="32">
        <v>1</v>
      </c>
      <c r="AA83" s="32">
        <f t="shared" si="112"/>
        <v>9.375</v>
      </c>
      <c r="AB83" s="32">
        <v>1</v>
      </c>
      <c r="AC83" s="32">
        <v>5</v>
      </c>
      <c r="AD83" s="32">
        <v>2</v>
      </c>
      <c r="AE83" s="32">
        <f t="shared" si="113"/>
        <v>1.25</v>
      </c>
      <c r="AF83" s="32">
        <v>2</v>
      </c>
      <c r="AG83" s="32">
        <v>4</v>
      </c>
      <c r="AH83" s="32">
        <v>3</v>
      </c>
      <c r="AI83" s="32">
        <f t="shared" si="114"/>
        <v>3</v>
      </c>
      <c r="AJ83" s="32">
        <v>2</v>
      </c>
      <c r="AK83" s="32">
        <v>5</v>
      </c>
      <c r="AL83" s="32">
        <v>2</v>
      </c>
      <c r="AM83" s="32">
        <f t="shared" si="115"/>
        <v>2.5</v>
      </c>
      <c r="AN83" s="32">
        <v>5</v>
      </c>
      <c r="AO83" s="32">
        <v>7</v>
      </c>
      <c r="AP83" s="32">
        <v>1</v>
      </c>
      <c r="AQ83" s="32">
        <f t="shared" si="116"/>
        <v>4.375</v>
      </c>
      <c r="AR83" s="32">
        <f t="shared" si="117"/>
        <v>25.25</v>
      </c>
      <c r="AS83" s="32">
        <f t="shared" si="118"/>
        <v>63.125</v>
      </c>
      <c r="AT83" s="33">
        <v>40000</v>
      </c>
      <c r="AU83" s="32">
        <f t="shared" si="119"/>
        <v>1010000</v>
      </c>
      <c r="AV83" s="32">
        <f t="shared" si="120"/>
        <v>2525000</v>
      </c>
    </row>
    <row r="84" spans="1:48">
      <c r="A84" s="32">
        <v>19</v>
      </c>
      <c r="B84" s="32" t="s">
        <v>22</v>
      </c>
      <c r="C84" s="32">
        <v>0.25</v>
      </c>
      <c r="D84" s="32">
        <v>1</v>
      </c>
      <c r="E84" s="32">
        <v>6</v>
      </c>
      <c r="F84" s="32">
        <v>1</v>
      </c>
      <c r="G84" s="32">
        <f t="shared" si="107"/>
        <v>0.75</v>
      </c>
      <c r="H84" s="32">
        <v>2</v>
      </c>
      <c r="I84" s="32">
        <v>3</v>
      </c>
      <c r="J84" s="32">
        <v>1</v>
      </c>
      <c r="K84" s="32">
        <f t="shared" si="108"/>
        <v>0.75</v>
      </c>
      <c r="L84" s="32">
        <v>1</v>
      </c>
      <c r="M84" s="32">
        <v>2</v>
      </c>
      <c r="N84" s="32">
        <v>1</v>
      </c>
      <c r="O84" s="32">
        <f t="shared" si="109"/>
        <v>0.25</v>
      </c>
      <c r="P84" s="32">
        <v>1</v>
      </c>
      <c r="Q84" s="32">
        <v>3</v>
      </c>
      <c r="R84" s="32">
        <v>1</v>
      </c>
      <c r="S84" s="32">
        <f t="shared" si="110"/>
        <v>0.375</v>
      </c>
      <c r="T84" s="32">
        <v>2</v>
      </c>
      <c r="U84" s="32">
        <v>1</v>
      </c>
      <c r="V84" s="32">
        <v>1</v>
      </c>
      <c r="W84" s="32">
        <f t="shared" si="111"/>
        <v>0.25</v>
      </c>
      <c r="X84" s="32">
        <v>10</v>
      </c>
      <c r="Y84" s="32">
        <v>5</v>
      </c>
      <c r="Z84" s="32">
        <v>1</v>
      </c>
      <c r="AA84" s="32">
        <f t="shared" si="112"/>
        <v>6.25</v>
      </c>
      <c r="AB84" s="32">
        <v>1</v>
      </c>
      <c r="AC84" s="32">
        <v>4</v>
      </c>
      <c r="AD84" s="32">
        <v>2</v>
      </c>
      <c r="AE84" s="32">
        <f t="shared" si="113"/>
        <v>1</v>
      </c>
      <c r="AF84" s="32">
        <v>1</v>
      </c>
      <c r="AG84" s="32">
        <v>3</v>
      </c>
      <c r="AH84" s="32">
        <v>3</v>
      </c>
      <c r="AI84" s="32">
        <f t="shared" si="114"/>
        <v>1.125</v>
      </c>
      <c r="AJ84" s="32">
        <v>1</v>
      </c>
      <c r="AK84" s="32">
        <v>4</v>
      </c>
      <c r="AL84" s="32">
        <v>3</v>
      </c>
      <c r="AM84" s="32">
        <f t="shared" si="115"/>
        <v>1.5</v>
      </c>
      <c r="AN84" s="32">
        <v>4</v>
      </c>
      <c r="AO84" s="32">
        <v>5</v>
      </c>
      <c r="AP84" s="32">
        <v>1</v>
      </c>
      <c r="AQ84" s="32">
        <f t="shared" si="116"/>
        <v>2.5</v>
      </c>
      <c r="AR84" s="32">
        <f t="shared" si="117"/>
        <v>14.75</v>
      </c>
      <c r="AS84" s="32">
        <f t="shared" si="118"/>
        <v>59</v>
      </c>
      <c r="AT84" s="33">
        <v>40000</v>
      </c>
      <c r="AU84" s="32">
        <f t="shared" si="119"/>
        <v>590000</v>
      </c>
      <c r="AV84" s="32">
        <f t="shared" si="120"/>
        <v>2360000</v>
      </c>
    </row>
    <row r="85" spans="1:48">
      <c r="A85" s="32">
        <v>20</v>
      </c>
      <c r="B85" s="32" t="s">
        <v>23</v>
      </c>
      <c r="C85" s="32">
        <v>0.5</v>
      </c>
      <c r="D85" s="32">
        <v>1</v>
      </c>
      <c r="E85" s="32">
        <v>5</v>
      </c>
      <c r="F85" s="32">
        <v>1</v>
      </c>
      <c r="G85" s="32">
        <f t="shared" si="107"/>
        <v>0.625</v>
      </c>
      <c r="H85" s="32">
        <v>2</v>
      </c>
      <c r="I85" s="32">
        <v>4</v>
      </c>
      <c r="J85" s="32">
        <v>1</v>
      </c>
      <c r="K85" s="32">
        <f t="shared" si="108"/>
        <v>1</v>
      </c>
      <c r="L85" s="32">
        <v>2</v>
      </c>
      <c r="M85" s="32">
        <v>2</v>
      </c>
      <c r="N85" s="32">
        <v>1</v>
      </c>
      <c r="O85" s="32">
        <f t="shared" si="109"/>
        <v>0.5</v>
      </c>
      <c r="P85" s="32">
        <v>2</v>
      </c>
      <c r="Q85" s="32">
        <v>3</v>
      </c>
      <c r="R85" s="32">
        <v>1</v>
      </c>
      <c r="S85" s="32">
        <f t="shared" si="110"/>
        <v>0.75</v>
      </c>
      <c r="T85" s="32">
        <v>4</v>
      </c>
      <c r="U85" s="32">
        <v>3</v>
      </c>
      <c r="V85" s="32">
        <v>1</v>
      </c>
      <c r="W85" s="32">
        <f t="shared" si="111"/>
        <v>1.5</v>
      </c>
      <c r="X85" s="32">
        <v>20</v>
      </c>
      <c r="Y85" s="32">
        <v>5</v>
      </c>
      <c r="Z85" s="32">
        <v>1</v>
      </c>
      <c r="AA85" s="32">
        <f t="shared" si="112"/>
        <v>12.5</v>
      </c>
      <c r="AB85" s="32">
        <v>1</v>
      </c>
      <c r="AC85" s="32">
        <v>5</v>
      </c>
      <c r="AD85" s="32">
        <v>3</v>
      </c>
      <c r="AE85" s="32">
        <f t="shared" si="113"/>
        <v>1.875</v>
      </c>
      <c r="AF85" s="32">
        <v>1</v>
      </c>
      <c r="AG85" s="32">
        <v>4</v>
      </c>
      <c r="AH85" s="32">
        <v>3</v>
      </c>
      <c r="AI85" s="32">
        <f t="shared" si="114"/>
        <v>1.5</v>
      </c>
      <c r="AJ85" s="32">
        <v>0</v>
      </c>
      <c r="AK85" s="32">
        <v>0</v>
      </c>
      <c r="AL85" s="32">
        <v>0</v>
      </c>
      <c r="AM85" s="32">
        <f t="shared" si="115"/>
        <v>0</v>
      </c>
      <c r="AN85" s="32">
        <v>4</v>
      </c>
      <c r="AO85" s="32">
        <v>8</v>
      </c>
      <c r="AP85" s="32">
        <v>1</v>
      </c>
      <c r="AQ85" s="32">
        <f t="shared" si="116"/>
        <v>4</v>
      </c>
      <c r="AR85" s="32">
        <f t="shared" si="117"/>
        <v>24.25</v>
      </c>
      <c r="AS85" s="32">
        <f t="shared" si="118"/>
        <v>48.5</v>
      </c>
      <c r="AT85" s="33">
        <v>40000</v>
      </c>
      <c r="AU85" s="32">
        <f t="shared" si="119"/>
        <v>970000</v>
      </c>
      <c r="AV85" s="32">
        <f t="shared" si="120"/>
        <v>1940000</v>
      </c>
    </row>
    <row r="86" spans="1:48">
      <c r="A86" s="32">
        <v>21</v>
      </c>
      <c r="B86" s="32" t="s">
        <v>41</v>
      </c>
      <c r="C86" s="32">
        <v>0.2</v>
      </c>
      <c r="D86" s="32">
        <v>1</v>
      </c>
      <c r="E86" s="32">
        <v>5</v>
      </c>
      <c r="F86" s="32">
        <v>1</v>
      </c>
      <c r="G86" s="32">
        <f t="shared" si="107"/>
        <v>0.625</v>
      </c>
      <c r="H86" s="32">
        <v>2</v>
      </c>
      <c r="I86" s="32">
        <v>3</v>
      </c>
      <c r="J86" s="32">
        <v>1</v>
      </c>
      <c r="K86" s="32">
        <f t="shared" si="108"/>
        <v>0.75</v>
      </c>
      <c r="L86" s="32">
        <v>2</v>
      </c>
      <c r="M86" s="32">
        <v>1</v>
      </c>
      <c r="N86" s="32">
        <v>1</v>
      </c>
      <c r="O86" s="32">
        <f t="shared" si="109"/>
        <v>0.25</v>
      </c>
      <c r="P86" s="32">
        <v>2</v>
      </c>
      <c r="Q86" s="32">
        <v>3</v>
      </c>
      <c r="R86" s="32">
        <v>1</v>
      </c>
      <c r="S86" s="32">
        <f t="shared" si="110"/>
        <v>0.75</v>
      </c>
      <c r="T86" s="32">
        <v>3</v>
      </c>
      <c r="U86" s="32">
        <v>3</v>
      </c>
      <c r="V86" s="32">
        <v>1</v>
      </c>
      <c r="W86" s="32">
        <f t="shared" si="111"/>
        <v>1.125</v>
      </c>
      <c r="X86" s="32">
        <v>9</v>
      </c>
      <c r="Y86" s="32">
        <v>5</v>
      </c>
      <c r="Z86" s="32">
        <v>1</v>
      </c>
      <c r="AA86" s="32">
        <f t="shared" si="112"/>
        <v>5.625</v>
      </c>
      <c r="AB86" s="32">
        <v>1</v>
      </c>
      <c r="AC86" s="32">
        <v>4</v>
      </c>
      <c r="AD86" s="32">
        <v>2</v>
      </c>
      <c r="AE86" s="32">
        <f t="shared" si="113"/>
        <v>1</v>
      </c>
      <c r="AF86" s="32">
        <v>1</v>
      </c>
      <c r="AG86" s="32">
        <v>4</v>
      </c>
      <c r="AH86" s="32">
        <v>3</v>
      </c>
      <c r="AI86" s="32">
        <f t="shared" si="114"/>
        <v>1.5</v>
      </c>
      <c r="AJ86" s="32">
        <v>1</v>
      </c>
      <c r="AK86" s="32">
        <v>3</v>
      </c>
      <c r="AL86" s="32">
        <v>2</v>
      </c>
      <c r="AM86" s="32">
        <f t="shared" si="115"/>
        <v>0.75</v>
      </c>
      <c r="AN86" s="32">
        <v>6</v>
      </c>
      <c r="AO86" s="32">
        <v>6</v>
      </c>
      <c r="AP86" s="32">
        <v>1</v>
      </c>
      <c r="AQ86" s="32">
        <f t="shared" si="116"/>
        <v>4.5</v>
      </c>
      <c r="AR86" s="32">
        <f t="shared" si="117"/>
        <v>16.875</v>
      </c>
      <c r="AS86" s="32">
        <f t="shared" si="118"/>
        <v>84.375</v>
      </c>
      <c r="AT86" s="33">
        <v>40000</v>
      </c>
      <c r="AU86" s="32">
        <f t="shared" si="119"/>
        <v>675000</v>
      </c>
      <c r="AV86" s="32">
        <f t="shared" si="120"/>
        <v>3375000</v>
      </c>
    </row>
    <row r="87" spans="1:48">
      <c r="A87" s="32">
        <v>22</v>
      </c>
      <c r="B87" s="32" t="s">
        <v>42</v>
      </c>
      <c r="C87" s="32">
        <v>0.25</v>
      </c>
      <c r="D87" s="32">
        <v>1</v>
      </c>
      <c r="E87" s="32">
        <v>5</v>
      </c>
      <c r="F87" s="32">
        <v>1</v>
      </c>
      <c r="G87" s="32">
        <f t="shared" si="107"/>
        <v>0.625</v>
      </c>
      <c r="H87" s="32">
        <v>2</v>
      </c>
      <c r="I87" s="32">
        <v>2</v>
      </c>
      <c r="J87" s="32">
        <v>1</v>
      </c>
      <c r="K87" s="32">
        <f t="shared" si="108"/>
        <v>0.5</v>
      </c>
      <c r="L87" s="32">
        <v>1</v>
      </c>
      <c r="M87" s="32">
        <v>2</v>
      </c>
      <c r="N87" s="32">
        <v>1</v>
      </c>
      <c r="O87" s="32">
        <f t="shared" si="109"/>
        <v>0.25</v>
      </c>
      <c r="P87" s="32">
        <v>1</v>
      </c>
      <c r="Q87" s="32">
        <v>3</v>
      </c>
      <c r="R87" s="32">
        <v>1</v>
      </c>
      <c r="S87" s="32">
        <f t="shared" si="110"/>
        <v>0.375</v>
      </c>
      <c r="T87" s="32">
        <v>4</v>
      </c>
      <c r="U87" s="32">
        <v>3</v>
      </c>
      <c r="V87" s="32">
        <v>1</v>
      </c>
      <c r="W87" s="32">
        <f t="shared" si="111"/>
        <v>1.5</v>
      </c>
      <c r="X87" s="32">
        <v>10</v>
      </c>
      <c r="Y87" s="32">
        <v>4</v>
      </c>
      <c r="Z87" s="32">
        <v>1</v>
      </c>
      <c r="AA87" s="32">
        <f t="shared" si="112"/>
        <v>5</v>
      </c>
      <c r="AB87" s="32">
        <v>1</v>
      </c>
      <c r="AC87" s="32">
        <v>3</v>
      </c>
      <c r="AD87" s="32">
        <v>2</v>
      </c>
      <c r="AE87" s="32">
        <f t="shared" si="113"/>
        <v>0.75</v>
      </c>
      <c r="AF87" s="32">
        <v>1</v>
      </c>
      <c r="AG87" s="32">
        <v>3</v>
      </c>
      <c r="AH87" s="32">
        <v>3</v>
      </c>
      <c r="AI87" s="32">
        <f t="shared" si="114"/>
        <v>1.125</v>
      </c>
      <c r="AJ87" s="32">
        <v>1</v>
      </c>
      <c r="AK87" s="32">
        <v>3</v>
      </c>
      <c r="AL87" s="32">
        <v>2</v>
      </c>
      <c r="AM87" s="32">
        <f t="shared" si="115"/>
        <v>0.75</v>
      </c>
      <c r="AN87" s="32">
        <v>4</v>
      </c>
      <c r="AO87" s="32">
        <v>5</v>
      </c>
      <c r="AP87" s="32">
        <v>1</v>
      </c>
      <c r="AQ87" s="32">
        <f t="shared" si="116"/>
        <v>2.5</v>
      </c>
      <c r="AR87" s="32">
        <f t="shared" si="117"/>
        <v>13.375</v>
      </c>
      <c r="AS87" s="32">
        <f t="shared" si="118"/>
        <v>53.5</v>
      </c>
      <c r="AT87" s="33">
        <v>40000</v>
      </c>
      <c r="AU87" s="32">
        <f t="shared" si="119"/>
        <v>535000</v>
      </c>
      <c r="AV87" s="32">
        <f t="shared" si="120"/>
        <v>2140000</v>
      </c>
    </row>
    <row r="88" spans="1:48">
      <c r="A88" s="32">
        <v>23</v>
      </c>
      <c r="B88" s="32" t="s">
        <v>43</v>
      </c>
      <c r="C88" s="32">
        <v>0.25</v>
      </c>
      <c r="D88" s="32">
        <v>1</v>
      </c>
      <c r="E88" s="32">
        <v>6</v>
      </c>
      <c r="F88" s="32">
        <v>1</v>
      </c>
      <c r="G88" s="32">
        <f t="shared" si="107"/>
        <v>0.75</v>
      </c>
      <c r="H88" s="32">
        <v>2</v>
      </c>
      <c r="I88" s="32">
        <v>3</v>
      </c>
      <c r="J88" s="32">
        <v>1</v>
      </c>
      <c r="K88" s="32">
        <f t="shared" si="108"/>
        <v>0.75</v>
      </c>
      <c r="L88" s="32">
        <v>2</v>
      </c>
      <c r="M88" s="32">
        <v>2</v>
      </c>
      <c r="N88" s="32">
        <v>1</v>
      </c>
      <c r="O88" s="32">
        <f t="shared" si="109"/>
        <v>0.5</v>
      </c>
      <c r="P88" s="32">
        <v>1</v>
      </c>
      <c r="Q88" s="32">
        <v>3</v>
      </c>
      <c r="R88" s="32">
        <v>1</v>
      </c>
      <c r="S88" s="32">
        <f t="shared" si="110"/>
        <v>0.375</v>
      </c>
      <c r="T88" s="32">
        <v>3</v>
      </c>
      <c r="U88" s="32">
        <v>2</v>
      </c>
      <c r="V88" s="32">
        <v>1</v>
      </c>
      <c r="W88" s="32">
        <f t="shared" si="111"/>
        <v>0.75</v>
      </c>
      <c r="X88" s="32">
        <v>13</v>
      </c>
      <c r="Y88" s="32">
        <v>4</v>
      </c>
      <c r="Z88" s="32">
        <v>1</v>
      </c>
      <c r="AA88" s="32">
        <f t="shared" si="112"/>
        <v>6.5</v>
      </c>
      <c r="AB88" s="32">
        <v>1</v>
      </c>
      <c r="AC88" s="32">
        <v>3</v>
      </c>
      <c r="AD88" s="32">
        <v>1</v>
      </c>
      <c r="AE88" s="32">
        <f t="shared" si="113"/>
        <v>0.375</v>
      </c>
      <c r="AF88" s="32">
        <v>1</v>
      </c>
      <c r="AG88" s="32">
        <v>3</v>
      </c>
      <c r="AH88" s="32">
        <v>3</v>
      </c>
      <c r="AI88" s="32">
        <f t="shared" si="114"/>
        <v>1.125</v>
      </c>
      <c r="AJ88" s="32">
        <v>1</v>
      </c>
      <c r="AK88" s="32">
        <v>2</v>
      </c>
      <c r="AL88" s="32">
        <v>3</v>
      </c>
      <c r="AM88" s="32">
        <f t="shared" si="115"/>
        <v>0.75</v>
      </c>
      <c r="AN88" s="32">
        <v>4</v>
      </c>
      <c r="AO88" s="32">
        <v>5</v>
      </c>
      <c r="AP88" s="32">
        <v>1</v>
      </c>
      <c r="AQ88" s="32">
        <f t="shared" si="116"/>
        <v>2.5</v>
      </c>
      <c r="AR88" s="32">
        <f t="shared" si="117"/>
        <v>14.375</v>
      </c>
      <c r="AS88" s="32">
        <f t="shared" si="118"/>
        <v>57.5</v>
      </c>
      <c r="AT88" s="33">
        <v>40000</v>
      </c>
      <c r="AU88" s="32">
        <f t="shared" si="119"/>
        <v>575000</v>
      </c>
      <c r="AV88" s="32">
        <f t="shared" si="120"/>
        <v>2300000</v>
      </c>
    </row>
    <row r="89" spans="1:48">
      <c r="A89" s="32">
        <v>24</v>
      </c>
      <c r="B89" s="32" t="s">
        <v>44</v>
      </c>
      <c r="C89" s="32">
        <v>0.125</v>
      </c>
      <c r="D89" s="32">
        <v>2</v>
      </c>
      <c r="E89" s="32">
        <v>5</v>
      </c>
      <c r="F89" s="32">
        <v>1</v>
      </c>
      <c r="G89" s="32">
        <f t="shared" si="107"/>
        <v>1.25</v>
      </c>
      <c r="H89" s="32">
        <v>2</v>
      </c>
      <c r="I89" s="32">
        <v>2</v>
      </c>
      <c r="J89" s="32">
        <v>1</v>
      </c>
      <c r="K89" s="32">
        <f t="shared" si="108"/>
        <v>0.5</v>
      </c>
      <c r="L89" s="32">
        <v>2</v>
      </c>
      <c r="M89" s="32">
        <v>1</v>
      </c>
      <c r="N89" s="32">
        <v>1</v>
      </c>
      <c r="O89" s="32">
        <f t="shared" si="109"/>
        <v>0.25</v>
      </c>
      <c r="P89" s="32">
        <v>1</v>
      </c>
      <c r="Q89" s="32">
        <v>2</v>
      </c>
      <c r="R89" s="32">
        <v>1</v>
      </c>
      <c r="S89" s="32">
        <f t="shared" si="110"/>
        <v>0.25</v>
      </c>
      <c r="T89" s="32">
        <v>3</v>
      </c>
      <c r="U89" s="32">
        <v>2</v>
      </c>
      <c r="V89" s="32">
        <v>1</v>
      </c>
      <c r="W89" s="32">
        <f t="shared" si="111"/>
        <v>0.75</v>
      </c>
      <c r="X89" s="32">
        <v>6</v>
      </c>
      <c r="Y89" s="32">
        <v>4</v>
      </c>
      <c r="Z89" s="32">
        <v>1</v>
      </c>
      <c r="AA89" s="32">
        <f t="shared" si="112"/>
        <v>3</v>
      </c>
      <c r="AB89" s="32">
        <v>1</v>
      </c>
      <c r="AC89" s="32">
        <v>2</v>
      </c>
      <c r="AD89" s="32">
        <v>2</v>
      </c>
      <c r="AE89" s="32">
        <f t="shared" si="113"/>
        <v>0.5</v>
      </c>
      <c r="AF89" s="32">
        <v>1</v>
      </c>
      <c r="AG89" s="32">
        <v>2</v>
      </c>
      <c r="AH89" s="32">
        <v>3</v>
      </c>
      <c r="AI89" s="32">
        <f t="shared" si="114"/>
        <v>0.75</v>
      </c>
      <c r="AJ89" s="32">
        <v>1</v>
      </c>
      <c r="AK89" s="32">
        <v>2</v>
      </c>
      <c r="AL89" s="32">
        <v>2</v>
      </c>
      <c r="AM89" s="32">
        <f t="shared" si="115"/>
        <v>0.5</v>
      </c>
      <c r="AN89" s="32">
        <v>3</v>
      </c>
      <c r="AO89" s="32">
        <v>4</v>
      </c>
      <c r="AP89" s="32">
        <v>1</v>
      </c>
      <c r="AQ89" s="32">
        <f t="shared" si="116"/>
        <v>1.5</v>
      </c>
      <c r="AR89" s="32">
        <f t="shared" si="117"/>
        <v>9.25</v>
      </c>
      <c r="AS89" s="32">
        <f t="shared" si="118"/>
        <v>74</v>
      </c>
      <c r="AT89" s="33">
        <v>40000</v>
      </c>
      <c r="AU89" s="32">
        <f t="shared" si="119"/>
        <v>370000</v>
      </c>
      <c r="AV89" s="32">
        <f t="shared" si="120"/>
        <v>2960000</v>
      </c>
    </row>
    <row r="90" spans="1:48">
      <c r="A90" s="32">
        <v>25</v>
      </c>
      <c r="B90" s="32" t="s">
        <v>45</v>
      </c>
      <c r="C90" s="32">
        <v>0.375</v>
      </c>
      <c r="D90" s="32">
        <v>1</v>
      </c>
      <c r="E90" s="32">
        <v>4</v>
      </c>
      <c r="F90" s="32">
        <v>1</v>
      </c>
      <c r="G90" s="32">
        <f t="shared" si="107"/>
        <v>0.5</v>
      </c>
      <c r="H90" s="32">
        <v>2</v>
      </c>
      <c r="I90" s="32">
        <v>2</v>
      </c>
      <c r="J90" s="32">
        <v>1</v>
      </c>
      <c r="K90" s="32">
        <f t="shared" si="108"/>
        <v>0.5</v>
      </c>
      <c r="L90" s="32">
        <v>2</v>
      </c>
      <c r="M90" s="32">
        <v>2</v>
      </c>
      <c r="N90" s="32">
        <v>1</v>
      </c>
      <c r="O90" s="32">
        <f t="shared" si="109"/>
        <v>0.5</v>
      </c>
      <c r="P90" s="32">
        <v>2</v>
      </c>
      <c r="Q90" s="32">
        <v>4</v>
      </c>
      <c r="R90" s="32">
        <v>1</v>
      </c>
      <c r="S90" s="32">
        <f t="shared" si="110"/>
        <v>1</v>
      </c>
      <c r="T90" s="32">
        <v>4</v>
      </c>
      <c r="U90" s="32">
        <v>2</v>
      </c>
      <c r="V90" s="32">
        <v>1</v>
      </c>
      <c r="W90" s="32">
        <f t="shared" si="111"/>
        <v>1</v>
      </c>
      <c r="X90" s="32">
        <v>15</v>
      </c>
      <c r="Y90" s="32">
        <v>4</v>
      </c>
      <c r="Z90" s="32">
        <v>1</v>
      </c>
      <c r="AA90" s="32">
        <f t="shared" si="112"/>
        <v>7.5</v>
      </c>
      <c r="AB90" s="32">
        <v>1</v>
      </c>
      <c r="AC90" s="32">
        <v>3</v>
      </c>
      <c r="AD90" s="32">
        <v>3</v>
      </c>
      <c r="AE90" s="32">
        <f t="shared" si="113"/>
        <v>1.125</v>
      </c>
      <c r="AF90" s="32">
        <v>2</v>
      </c>
      <c r="AG90" s="32">
        <v>4</v>
      </c>
      <c r="AH90" s="32">
        <v>3</v>
      </c>
      <c r="AI90" s="32">
        <f t="shared" si="114"/>
        <v>3</v>
      </c>
      <c r="AJ90" s="32">
        <v>0</v>
      </c>
      <c r="AK90" s="32">
        <v>0</v>
      </c>
      <c r="AL90" s="32">
        <v>0</v>
      </c>
      <c r="AM90" s="32">
        <f t="shared" si="115"/>
        <v>0</v>
      </c>
      <c r="AN90" s="32">
        <v>6</v>
      </c>
      <c r="AO90" s="32">
        <v>6</v>
      </c>
      <c r="AP90" s="32">
        <v>1</v>
      </c>
      <c r="AQ90" s="32">
        <f t="shared" si="116"/>
        <v>4.5</v>
      </c>
      <c r="AR90" s="32">
        <f t="shared" si="117"/>
        <v>19.625</v>
      </c>
      <c r="AS90" s="32">
        <f t="shared" si="118"/>
        <v>52.333333333333336</v>
      </c>
      <c r="AT90" s="33">
        <v>40000</v>
      </c>
      <c r="AU90" s="32">
        <f t="shared" si="119"/>
        <v>785000</v>
      </c>
      <c r="AV90" s="32">
        <f t="shared" si="120"/>
        <v>2093333.3333333335</v>
      </c>
    </row>
    <row r="91" spans="1:48">
      <c r="A91" s="32">
        <v>26</v>
      </c>
      <c r="B91" s="32" t="s">
        <v>46</v>
      </c>
      <c r="C91" s="32">
        <v>0.22500000000000001</v>
      </c>
      <c r="D91" s="32">
        <v>2</v>
      </c>
      <c r="E91" s="32">
        <v>4</v>
      </c>
      <c r="F91" s="32">
        <v>1</v>
      </c>
      <c r="G91" s="32">
        <f t="shared" si="107"/>
        <v>1</v>
      </c>
      <c r="H91" s="32">
        <v>2</v>
      </c>
      <c r="I91" s="32">
        <v>3</v>
      </c>
      <c r="J91" s="32">
        <v>1</v>
      </c>
      <c r="K91" s="32">
        <f t="shared" si="108"/>
        <v>0.75</v>
      </c>
      <c r="L91" s="32">
        <v>1</v>
      </c>
      <c r="M91" s="32">
        <v>1</v>
      </c>
      <c r="N91" s="32">
        <v>1</v>
      </c>
      <c r="O91" s="32">
        <f t="shared" si="109"/>
        <v>0.125</v>
      </c>
      <c r="P91" s="32">
        <v>1</v>
      </c>
      <c r="Q91" s="32">
        <v>2</v>
      </c>
      <c r="R91" s="32">
        <v>1</v>
      </c>
      <c r="S91" s="32">
        <f t="shared" si="110"/>
        <v>0.25</v>
      </c>
      <c r="T91" s="32">
        <v>3</v>
      </c>
      <c r="U91" s="32">
        <v>2</v>
      </c>
      <c r="V91" s="32">
        <v>1</v>
      </c>
      <c r="W91" s="32">
        <f t="shared" si="111"/>
        <v>0.75</v>
      </c>
      <c r="X91" s="32">
        <v>9</v>
      </c>
      <c r="Y91" s="32">
        <v>5</v>
      </c>
      <c r="Z91" s="32">
        <v>1</v>
      </c>
      <c r="AA91" s="32">
        <f t="shared" si="112"/>
        <v>5.625</v>
      </c>
      <c r="AB91" s="32">
        <v>1</v>
      </c>
      <c r="AC91" s="32">
        <v>2</v>
      </c>
      <c r="AD91" s="32">
        <v>2</v>
      </c>
      <c r="AE91" s="32">
        <f t="shared" si="113"/>
        <v>0.5</v>
      </c>
      <c r="AF91" s="32">
        <v>1</v>
      </c>
      <c r="AG91" s="32">
        <v>3</v>
      </c>
      <c r="AH91" s="32">
        <v>3</v>
      </c>
      <c r="AI91" s="32">
        <f t="shared" si="114"/>
        <v>1.125</v>
      </c>
      <c r="AJ91" s="32">
        <v>1</v>
      </c>
      <c r="AK91" s="32">
        <v>2</v>
      </c>
      <c r="AL91" s="32">
        <v>3</v>
      </c>
      <c r="AM91" s="32">
        <f t="shared" si="115"/>
        <v>0.75</v>
      </c>
      <c r="AN91" s="32">
        <v>5</v>
      </c>
      <c r="AO91" s="32">
        <v>5</v>
      </c>
      <c r="AP91" s="32">
        <v>1</v>
      </c>
      <c r="AQ91" s="32">
        <f t="shared" si="116"/>
        <v>3.125</v>
      </c>
      <c r="AR91" s="32">
        <f t="shared" si="117"/>
        <v>14</v>
      </c>
      <c r="AS91" s="32">
        <f t="shared" si="118"/>
        <v>62.222222222222221</v>
      </c>
      <c r="AT91" s="33">
        <v>40000</v>
      </c>
      <c r="AU91" s="32">
        <f t="shared" si="119"/>
        <v>560000</v>
      </c>
      <c r="AV91" s="32">
        <f t="shared" si="120"/>
        <v>2488888.888888889</v>
      </c>
    </row>
    <row r="92" spans="1:48">
      <c r="A92" s="32">
        <v>27</v>
      </c>
      <c r="B92" s="32" t="s">
        <v>49</v>
      </c>
      <c r="C92" s="32">
        <v>0.25</v>
      </c>
      <c r="D92" s="32">
        <v>2</v>
      </c>
      <c r="E92" s="32">
        <v>5</v>
      </c>
      <c r="F92" s="32">
        <v>1</v>
      </c>
      <c r="G92" s="32">
        <f t="shared" si="107"/>
        <v>1.25</v>
      </c>
      <c r="H92" s="32">
        <v>2</v>
      </c>
      <c r="I92" s="32">
        <v>2</v>
      </c>
      <c r="J92" s="32">
        <v>1</v>
      </c>
      <c r="K92" s="32">
        <f t="shared" si="108"/>
        <v>0.5</v>
      </c>
      <c r="L92" s="32">
        <v>1</v>
      </c>
      <c r="M92" s="32">
        <v>2</v>
      </c>
      <c r="N92" s="32">
        <v>1</v>
      </c>
      <c r="O92" s="32">
        <f t="shared" si="109"/>
        <v>0.25</v>
      </c>
      <c r="P92" s="32">
        <v>2</v>
      </c>
      <c r="Q92" s="32">
        <v>3</v>
      </c>
      <c r="R92" s="32">
        <v>1</v>
      </c>
      <c r="S92" s="32">
        <f t="shared" si="110"/>
        <v>0.75</v>
      </c>
      <c r="T92" s="32">
        <v>2</v>
      </c>
      <c r="U92" s="32">
        <v>2</v>
      </c>
      <c r="V92" s="32">
        <v>1</v>
      </c>
      <c r="W92" s="32">
        <f t="shared" si="111"/>
        <v>0.5</v>
      </c>
      <c r="X92" s="32">
        <v>8</v>
      </c>
      <c r="Y92" s="32">
        <v>5</v>
      </c>
      <c r="Z92" s="32">
        <v>1</v>
      </c>
      <c r="AA92" s="32">
        <f t="shared" si="112"/>
        <v>5</v>
      </c>
      <c r="AB92" s="32">
        <v>1</v>
      </c>
      <c r="AC92" s="32">
        <v>2</v>
      </c>
      <c r="AD92" s="32">
        <v>2</v>
      </c>
      <c r="AE92" s="32">
        <f t="shared" si="113"/>
        <v>0.5</v>
      </c>
      <c r="AF92" s="32">
        <v>1</v>
      </c>
      <c r="AG92" s="32">
        <v>3</v>
      </c>
      <c r="AH92" s="32">
        <v>3</v>
      </c>
      <c r="AI92" s="32">
        <f t="shared" si="114"/>
        <v>1.125</v>
      </c>
      <c r="AJ92" s="32">
        <v>0</v>
      </c>
      <c r="AK92" s="32">
        <v>0</v>
      </c>
      <c r="AL92" s="32">
        <v>0</v>
      </c>
      <c r="AM92" s="32">
        <f t="shared" si="115"/>
        <v>0</v>
      </c>
      <c r="AN92" s="32">
        <v>4</v>
      </c>
      <c r="AO92" s="32">
        <v>5</v>
      </c>
      <c r="AP92" s="32">
        <v>1</v>
      </c>
      <c r="AQ92" s="32">
        <f t="shared" si="116"/>
        <v>2.5</v>
      </c>
      <c r="AR92" s="32">
        <f t="shared" si="117"/>
        <v>12.375</v>
      </c>
      <c r="AS92" s="32">
        <f t="shared" si="118"/>
        <v>49.5</v>
      </c>
      <c r="AT92" s="33">
        <v>40000</v>
      </c>
      <c r="AU92" s="32">
        <f t="shared" si="119"/>
        <v>495000</v>
      </c>
      <c r="AV92" s="32">
        <f t="shared" si="120"/>
        <v>1980000</v>
      </c>
    </row>
    <row r="93" spans="1:48">
      <c r="A93" s="32">
        <v>28</v>
      </c>
      <c r="B93" s="32" t="s">
        <v>3</v>
      </c>
      <c r="C93" s="32">
        <v>0.125</v>
      </c>
      <c r="D93" s="32">
        <v>1</v>
      </c>
      <c r="E93" s="32">
        <v>6</v>
      </c>
      <c r="F93" s="32">
        <v>1</v>
      </c>
      <c r="G93" s="32">
        <f t="shared" si="107"/>
        <v>0.75</v>
      </c>
      <c r="H93" s="32">
        <v>2</v>
      </c>
      <c r="I93" s="32">
        <v>3</v>
      </c>
      <c r="J93" s="32">
        <v>1</v>
      </c>
      <c r="K93" s="32">
        <f t="shared" si="108"/>
        <v>0.75</v>
      </c>
      <c r="L93" s="32">
        <v>2</v>
      </c>
      <c r="M93" s="32">
        <v>1</v>
      </c>
      <c r="N93" s="32">
        <v>1</v>
      </c>
      <c r="O93" s="32">
        <f t="shared" si="109"/>
        <v>0.25</v>
      </c>
      <c r="P93" s="32">
        <v>1</v>
      </c>
      <c r="Q93" s="32">
        <v>2</v>
      </c>
      <c r="R93" s="32">
        <v>1</v>
      </c>
      <c r="S93" s="32">
        <f t="shared" si="110"/>
        <v>0.25</v>
      </c>
      <c r="T93" s="32">
        <v>2</v>
      </c>
      <c r="U93" s="32">
        <v>2</v>
      </c>
      <c r="V93" s="32">
        <v>1</v>
      </c>
      <c r="W93" s="32">
        <f t="shared" si="111"/>
        <v>0.5</v>
      </c>
      <c r="X93" s="32">
        <v>10</v>
      </c>
      <c r="Y93" s="32">
        <v>3</v>
      </c>
      <c r="Z93" s="32">
        <v>1</v>
      </c>
      <c r="AA93" s="32">
        <f t="shared" si="112"/>
        <v>3.75</v>
      </c>
      <c r="AB93" s="32">
        <v>1</v>
      </c>
      <c r="AC93" s="32">
        <v>2</v>
      </c>
      <c r="AD93" s="32">
        <v>2</v>
      </c>
      <c r="AE93" s="32">
        <f t="shared" si="113"/>
        <v>0.5</v>
      </c>
      <c r="AF93" s="32">
        <v>1</v>
      </c>
      <c r="AG93" s="32">
        <v>2</v>
      </c>
      <c r="AH93" s="32">
        <v>3</v>
      </c>
      <c r="AI93" s="32">
        <f t="shared" si="114"/>
        <v>0.75</v>
      </c>
      <c r="AJ93" s="32">
        <v>0</v>
      </c>
      <c r="AK93" s="32">
        <v>0</v>
      </c>
      <c r="AL93" s="32">
        <v>0</v>
      </c>
      <c r="AM93" s="32">
        <f t="shared" si="115"/>
        <v>0</v>
      </c>
      <c r="AN93" s="32">
        <v>4</v>
      </c>
      <c r="AO93" s="32">
        <v>4</v>
      </c>
      <c r="AP93" s="32">
        <v>1</v>
      </c>
      <c r="AQ93" s="32">
        <f t="shared" si="116"/>
        <v>2</v>
      </c>
      <c r="AR93" s="32">
        <f t="shared" si="117"/>
        <v>9.5</v>
      </c>
      <c r="AS93" s="32">
        <f t="shared" si="118"/>
        <v>76</v>
      </c>
      <c r="AT93" s="33">
        <v>40000</v>
      </c>
      <c r="AU93" s="32">
        <f t="shared" si="119"/>
        <v>380000</v>
      </c>
      <c r="AV93" s="32">
        <f t="shared" si="120"/>
        <v>3040000</v>
      </c>
    </row>
    <row r="94" spans="1:48">
      <c r="A94" s="32">
        <v>29</v>
      </c>
      <c r="B94" s="32" t="s">
        <v>50</v>
      </c>
      <c r="C94" s="32">
        <v>0.25</v>
      </c>
      <c r="D94" s="32">
        <v>1</v>
      </c>
      <c r="E94" s="32">
        <v>5</v>
      </c>
      <c r="F94" s="32">
        <v>1</v>
      </c>
      <c r="G94" s="32">
        <f t="shared" si="107"/>
        <v>0.625</v>
      </c>
      <c r="H94" s="32">
        <v>2</v>
      </c>
      <c r="I94" s="32">
        <v>2</v>
      </c>
      <c r="J94" s="32">
        <v>1</v>
      </c>
      <c r="K94" s="32">
        <f t="shared" si="108"/>
        <v>0.5</v>
      </c>
      <c r="L94" s="32">
        <v>1</v>
      </c>
      <c r="M94" s="32">
        <v>2</v>
      </c>
      <c r="N94" s="32">
        <v>1</v>
      </c>
      <c r="O94" s="32">
        <f t="shared" si="109"/>
        <v>0.25</v>
      </c>
      <c r="P94" s="32">
        <v>1</v>
      </c>
      <c r="Q94" s="32">
        <v>3</v>
      </c>
      <c r="R94" s="32">
        <v>1</v>
      </c>
      <c r="S94" s="32">
        <f t="shared" si="110"/>
        <v>0.375</v>
      </c>
      <c r="T94" s="32">
        <v>3</v>
      </c>
      <c r="U94" s="32">
        <v>2</v>
      </c>
      <c r="V94" s="32">
        <v>1</v>
      </c>
      <c r="W94" s="32">
        <f t="shared" si="111"/>
        <v>0.75</v>
      </c>
      <c r="X94" s="32">
        <v>15</v>
      </c>
      <c r="Y94" s="32">
        <v>3</v>
      </c>
      <c r="Z94" s="32">
        <v>1</v>
      </c>
      <c r="AA94" s="32">
        <f t="shared" si="112"/>
        <v>5.625</v>
      </c>
      <c r="AB94" s="32">
        <v>1</v>
      </c>
      <c r="AC94" s="32">
        <v>3</v>
      </c>
      <c r="AD94" s="32">
        <v>3</v>
      </c>
      <c r="AE94" s="32">
        <f t="shared" si="113"/>
        <v>1.125</v>
      </c>
      <c r="AF94" s="32">
        <v>1</v>
      </c>
      <c r="AG94" s="32">
        <v>3</v>
      </c>
      <c r="AH94" s="32">
        <v>3</v>
      </c>
      <c r="AI94" s="32">
        <f t="shared" si="114"/>
        <v>1.125</v>
      </c>
      <c r="AJ94" s="32">
        <v>1</v>
      </c>
      <c r="AK94" s="32">
        <v>3</v>
      </c>
      <c r="AL94" s="32">
        <v>2</v>
      </c>
      <c r="AM94" s="32">
        <f t="shared" si="115"/>
        <v>0.75</v>
      </c>
      <c r="AN94" s="32">
        <v>6</v>
      </c>
      <c r="AO94" s="32">
        <v>4</v>
      </c>
      <c r="AP94" s="32">
        <v>1</v>
      </c>
      <c r="AQ94" s="32">
        <f t="shared" si="116"/>
        <v>3</v>
      </c>
      <c r="AR94" s="32">
        <f t="shared" si="117"/>
        <v>14.125</v>
      </c>
      <c r="AS94" s="32">
        <f t="shared" si="118"/>
        <v>56.5</v>
      </c>
      <c r="AT94" s="33">
        <v>40000</v>
      </c>
      <c r="AU94" s="32">
        <f t="shared" si="119"/>
        <v>565000</v>
      </c>
      <c r="AV94" s="32">
        <f t="shared" si="120"/>
        <v>2260000</v>
      </c>
    </row>
    <row r="95" spans="1:48">
      <c r="A95" s="32">
        <v>30</v>
      </c>
      <c r="B95" s="32" t="s">
        <v>51</v>
      </c>
      <c r="C95" s="32">
        <v>0.125</v>
      </c>
      <c r="D95" s="32">
        <v>2</v>
      </c>
      <c r="E95" s="32">
        <v>5</v>
      </c>
      <c r="F95" s="32">
        <v>1</v>
      </c>
      <c r="G95" s="32">
        <f t="shared" si="107"/>
        <v>1.25</v>
      </c>
      <c r="H95" s="32">
        <v>2</v>
      </c>
      <c r="I95" s="32">
        <v>3</v>
      </c>
      <c r="J95" s="32">
        <v>1</v>
      </c>
      <c r="K95" s="32">
        <f t="shared" si="108"/>
        <v>0.75</v>
      </c>
      <c r="L95" s="32">
        <v>1</v>
      </c>
      <c r="M95" s="32">
        <v>1</v>
      </c>
      <c r="N95" s="32">
        <v>1</v>
      </c>
      <c r="O95" s="32">
        <f t="shared" si="109"/>
        <v>0.125</v>
      </c>
      <c r="P95" s="32">
        <v>2</v>
      </c>
      <c r="Q95" s="32">
        <v>2</v>
      </c>
      <c r="R95" s="32">
        <v>1</v>
      </c>
      <c r="S95" s="32">
        <f t="shared" si="110"/>
        <v>0.5</v>
      </c>
      <c r="T95" s="32">
        <v>3</v>
      </c>
      <c r="U95" s="32">
        <v>1</v>
      </c>
      <c r="V95" s="32">
        <v>1</v>
      </c>
      <c r="W95" s="32">
        <f t="shared" si="111"/>
        <v>0.375</v>
      </c>
      <c r="X95" s="32">
        <v>8</v>
      </c>
      <c r="Y95" s="32">
        <v>4</v>
      </c>
      <c r="Z95" s="32">
        <v>1</v>
      </c>
      <c r="AA95" s="32">
        <f t="shared" si="112"/>
        <v>4</v>
      </c>
      <c r="AB95" s="32">
        <v>1</v>
      </c>
      <c r="AC95" s="32">
        <v>2</v>
      </c>
      <c r="AD95" s="32">
        <v>2</v>
      </c>
      <c r="AE95" s="32">
        <f t="shared" si="113"/>
        <v>0.5</v>
      </c>
      <c r="AF95" s="32">
        <v>2</v>
      </c>
      <c r="AG95" s="32">
        <v>2</v>
      </c>
      <c r="AH95" s="32">
        <v>3</v>
      </c>
      <c r="AI95" s="32">
        <f t="shared" si="114"/>
        <v>1.5</v>
      </c>
      <c r="AJ95" s="32">
        <v>1</v>
      </c>
      <c r="AK95" s="32">
        <v>2</v>
      </c>
      <c r="AL95" s="32">
        <v>3</v>
      </c>
      <c r="AM95" s="32">
        <f t="shared" si="115"/>
        <v>0.75</v>
      </c>
      <c r="AN95" s="32">
        <v>4</v>
      </c>
      <c r="AO95" s="32">
        <v>4</v>
      </c>
      <c r="AP95" s="32">
        <v>1</v>
      </c>
      <c r="AQ95" s="32">
        <f t="shared" si="116"/>
        <v>2</v>
      </c>
      <c r="AR95" s="32">
        <f t="shared" si="117"/>
        <v>11.75</v>
      </c>
      <c r="AS95" s="32">
        <f t="shared" si="118"/>
        <v>94</v>
      </c>
      <c r="AT95" s="33">
        <v>40000</v>
      </c>
      <c r="AU95" s="32">
        <f t="shared" si="119"/>
        <v>470000</v>
      </c>
      <c r="AV95" s="32">
        <f t="shared" si="120"/>
        <v>3760000</v>
      </c>
    </row>
    <row r="96" spans="1:48">
      <c r="A96" s="32">
        <v>31</v>
      </c>
      <c r="B96" s="32" t="s">
        <v>162</v>
      </c>
      <c r="C96" s="32">
        <v>0.25</v>
      </c>
      <c r="D96" s="32">
        <v>3</v>
      </c>
      <c r="E96" s="32">
        <v>5</v>
      </c>
      <c r="F96" s="32">
        <v>1</v>
      </c>
      <c r="G96" s="32">
        <f>D96*E96*F96/8</f>
        <v>1.875</v>
      </c>
      <c r="H96" s="32">
        <v>2</v>
      </c>
      <c r="I96" s="32">
        <v>3</v>
      </c>
      <c r="J96" s="32">
        <v>1</v>
      </c>
      <c r="K96" s="32">
        <f>H96*I96*J96/8</f>
        <v>0.75</v>
      </c>
      <c r="L96" s="32">
        <v>2</v>
      </c>
      <c r="M96" s="32">
        <v>2</v>
      </c>
      <c r="N96" s="32">
        <v>1</v>
      </c>
      <c r="O96" s="32">
        <f>L96*M96*N96/8</f>
        <v>0.5</v>
      </c>
      <c r="P96" s="32">
        <v>2</v>
      </c>
      <c r="Q96" s="32">
        <v>3</v>
      </c>
      <c r="R96" s="32">
        <v>1</v>
      </c>
      <c r="S96" s="32">
        <f>P96*Q96*R96/8</f>
        <v>0.75</v>
      </c>
      <c r="T96" s="32">
        <v>2</v>
      </c>
      <c r="U96" s="32">
        <v>2</v>
      </c>
      <c r="V96" s="32">
        <v>1</v>
      </c>
      <c r="W96" s="32">
        <f>T96*U96*V96/8</f>
        <v>0.5</v>
      </c>
      <c r="X96" s="32">
        <v>6</v>
      </c>
      <c r="Y96" s="32">
        <v>5</v>
      </c>
      <c r="Z96" s="32">
        <v>1</v>
      </c>
      <c r="AA96" s="32">
        <f>X96*Y96*Z96/8</f>
        <v>3.75</v>
      </c>
      <c r="AB96" s="32">
        <v>1</v>
      </c>
      <c r="AC96" s="32">
        <v>4</v>
      </c>
      <c r="AD96" s="32">
        <v>2</v>
      </c>
      <c r="AE96" s="32">
        <f>AB96*AC96*AD96/8</f>
        <v>1</v>
      </c>
      <c r="AF96" s="32">
        <v>1</v>
      </c>
      <c r="AG96" s="32">
        <v>4</v>
      </c>
      <c r="AH96" s="32">
        <v>3</v>
      </c>
      <c r="AI96" s="32">
        <f>AF96*AG96*AH96/8</f>
        <v>1.5</v>
      </c>
      <c r="AJ96" s="32">
        <v>0</v>
      </c>
      <c r="AK96" s="32">
        <v>0</v>
      </c>
      <c r="AL96" s="32">
        <v>0</v>
      </c>
      <c r="AM96" s="32">
        <f>AJ96*AK96*AL96/8</f>
        <v>0</v>
      </c>
      <c r="AN96" s="32">
        <v>2</v>
      </c>
      <c r="AO96" s="32">
        <v>6</v>
      </c>
      <c r="AP96" s="32">
        <v>1</v>
      </c>
      <c r="AQ96" s="32">
        <f>AN96*AO96*AP96/8</f>
        <v>1.5</v>
      </c>
      <c r="AR96" s="32">
        <f>SUM(AQ96,AM96,AI96,AE96,AA96,W96,S96,O96,K96,G96)</f>
        <v>12.125</v>
      </c>
      <c r="AS96" s="32">
        <f>AR96/C96</f>
        <v>48.5</v>
      </c>
      <c r="AT96" s="33">
        <v>40000</v>
      </c>
      <c r="AU96" s="32">
        <f>AR96*AT96</f>
        <v>485000</v>
      </c>
      <c r="AV96" s="32">
        <f>AS96*AT96</f>
        <v>1940000</v>
      </c>
    </row>
    <row r="97" spans="1:48">
      <c r="A97" s="32">
        <v>32</v>
      </c>
      <c r="B97" s="32" t="s">
        <v>163</v>
      </c>
      <c r="C97" s="32">
        <v>0.09</v>
      </c>
      <c r="D97" s="32">
        <v>2</v>
      </c>
      <c r="E97" s="32">
        <v>5</v>
      </c>
      <c r="F97" s="32">
        <v>1</v>
      </c>
      <c r="G97" s="32">
        <f t="shared" ref="G97:G105" si="121">D97*E97*F97/8</f>
        <v>1.25</v>
      </c>
      <c r="H97" s="32">
        <v>2</v>
      </c>
      <c r="I97" s="32">
        <v>4</v>
      </c>
      <c r="J97" s="32">
        <v>1</v>
      </c>
      <c r="K97" s="32">
        <f t="shared" ref="K97:K105" si="122">H97*I97*J97/8</f>
        <v>1</v>
      </c>
      <c r="L97" s="32">
        <v>1</v>
      </c>
      <c r="M97" s="32">
        <v>2</v>
      </c>
      <c r="N97" s="32">
        <v>1</v>
      </c>
      <c r="O97" s="32">
        <f t="shared" ref="O97:O105" si="123">L97*M97*N97/8</f>
        <v>0.25</v>
      </c>
      <c r="P97" s="32">
        <v>1</v>
      </c>
      <c r="Q97" s="32">
        <v>6</v>
      </c>
      <c r="R97" s="32">
        <v>1</v>
      </c>
      <c r="S97" s="32">
        <f t="shared" ref="S97:S105" si="124">P97*Q97*R97/8</f>
        <v>0.75</v>
      </c>
      <c r="T97" s="32">
        <v>2</v>
      </c>
      <c r="U97" s="32">
        <v>3</v>
      </c>
      <c r="V97" s="32">
        <v>1</v>
      </c>
      <c r="W97" s="32">
        <f t="shared" ref="W97:W105" si="125">T97*U97*V97/8</f>
        <v>0.75</v>
      </c>
      <c r="X97" s="32">
        <v>5</v>
      </c>
      <c r="Y97" s="32">
        <v>6</v>
      </c>
      <c r="Z97" s="32">
        <v>1</v>
      </c>
      <c r="AA97" s="32">
        <f t="shared" ref="AA97:AA105" si="126">X97*Y97*Z97/8</f>
        <v>3.75</v>
      </c>
      <c r="AB97" s="32">
        <v>1</v>
      </c>
      <c r="AC97" s="32">
        <v>5</v>
      </c>
      <c r="AD97" s="32">
        <v>3</v>
      </c>
      <c r="AE97" s="32">
        <f t="shared" ref="AE97:AE105" si="127">AB97*AC97*AD97/8</f>
        <v>1.875</v>
      </c>
      <c r="AF97" s="32">
        <v>2</v>
      </c>
      <c r="AG97" s="32">
        <v>5</v>
      </c>
      <c r="AH97" s="32">
        <v>3</v>
      </c>
      <c r="AI97" s="32">
        <f t="shared" ref="AI97:AI105" si="128">AF97*AG97*AH97/8</f>
        <v>3.75</v>
      </c>
      <c r="AJ97" s="32">
        <v>1</v>
      </c>
      <c r="AK97" s="32">
        <v>4</v>
      </c>
      <c r="AL97" s="32">
        <v>2</v>
      </c>
      <c r="AM97" s="32">
        <f t="shared" ref="AM97:AM105" si="129">AJ97*AK97*AL97/8</f>
        <v>1</v>
      </c>
      <c r="AN97" s="32">
        <v>4</v>
      </c>
      <c r="AO97" s="32">
        <v>7</v>
      </c>
      <c r="AP97" s="32">
        <v>1</v>
      </c>
      <c r="AQ97" s="32">
        <f t="shared" ref="AQ97:AQ105" si="130">AN97*AO97*AP97/8</f>
        <v>3.5</v>
      </c>
      <c r="AR97" s="32">
        <f t="shared" ref="AR97:AR105" si="131">SUM(AQ97,AM97,AI97,AE97,AA97,W97,S97,O97,K97,G97)</f>
        <v>17.875</v>
      </c>
      <c r="AS97" s="32">
        <f t="shared" ref="AS97:AS105" si="132">AR97/C97</f>
        <v>198.61111111111111</v>
      </c>
      <c r="AT97" s="33">
        <v>40000</v>
      </c>
      <c r="AU97" s="32">
        <f t="shared" ref="AU97:AU105" si="133">AR97*AT97</f>
        <v>715000</v>
      </c>
      <c r="AV97" s="32">
        <f t="shared" ref="AV97:AV105" si="134">AS97*AT97</f>
        <v>7944444.444444445</v>
      </c>
    </row>
    <row r="98" spans="1:48">
      <c r="A98" s="32">
        <v>33</v>
      </c>
      <c r="B98" s="32" t="s">
        <v>166</v>
      </c>
      <c r="C98" s="32">
        <v>0.45</v>
      </c>
      <c r="D98" s="32">
        <v>2</v>
      </c>
      <c r="E98" s="32">
        <v>6</v>
      </c>
      <c r="F98" s="32">
        <v>1</v>
      </c>
      <c r="G98" s="32">
        <f t="shared" si="121"/>
        <v>1.5</v>
      </c>
      <c r="H98" s="32">
        <v>2</v>
      </c>
      <c r="I98" s="32">
        <v>3</v>
      </c>
      <c r="J98" s="32">
        <v>1</v>
      </c>
      <c r="K98" s="32">
        <f t="shared" si="122"/>
        <v>0.75</v>
      </c>
      <c r="L98" s="32">
        <v>2</v>
      </c>
      <c r="M98" s="32">
        <v>1</v>
      </c>
      <c r="N98" s="32">
        <v>1</v>
      </c>
      <c r="O98" s="32">
        <f t="shared" si="123"/>
        <v>0.25</v>
      </c>
      <c r="P98" s="32">
        <v>2</v>
      </c>
      <c r="Q98" s="32">
        <v>3</v>
      </c>
      <c r="R98" s="32">
        <v>1</v>
      </c>
      <c r="S98" s="32">
        <f t="shared" si="124"/>
        <v>0.75</v>
      </c>
      <c r="T98" s="32">
        <v>4</v>
      </c>
      <c r="U98" s="32">
        <v>2</v>
      </c>
      <c r="V98" s="32">
        <v>1</v>
      </c>
      <c r="W98" s="32">
        <f t="shared" si="125"/>
        <v>1</v>
      </c>
      <c r="X98" s="32">
        <v>13</v>
      </c>
      <c r="Y98" s="32">
        <v>5</v>
      </c>
      <c r="Z98" s="32">
        <v>1</v>
      </c>
      <c r="AA98" s="32">
        <f t="shared" si="126"/>
        <v>8.125</v>
      </c>
      <c r="AB98" s="32">
        <v>1</v>
      </c>
      <c r="AC98" s="32">
        <v>4</v>
      </c>
      <c r="AD98" s="32">
        <v>3</v>
      </c>
      <c r="AE98" s="32">
        <f t="shared" si="127"/>
        <v>1.5</v>
      </c>
      <c r="AF98" s="32">
        <v>3</v>
      </c>
      <c r="AG98" s="32">
        <v>4</v>
      </c>
      <c r="AH98" s="32">
        <v>3</v>
      </c>
      <c r="AI98" s="32">
        <f t="shared" si="128"/>
        <v>4.5</v>
      </c>
      <c r="AJ98" s="32">
        <v>0</v>
      </c>
      <c r="AK98" s="32">
        <v>0</v>
      </c>
      <c r="AL98" s="32">
        <v>3</v>
      </c>
      <c r="AM98" s="32">
        <f t="shared" si="129"/>
        <v>0</v>
      </c>
      <c r="AN98" s="32">
        <v>6</v>
      </c>
      <c r="AO98" s="32">
        <v>6</v>
      </c>
      <c r="AP98" s="32">
        <v>1</v>
      </c>
      <c r="AQ98" s="32">
        <f t="shared" si="130"/>
        <v>4.5</v>
      </c>
      <c r="AR98" s="32">
        <f t="shared" si="131"/>
        <v>22.875</v>
      </c>
      <c r="AS98" s="32">
        <f t="shared" si="132"/>
        <v>50.833333333333329</v>
      </c>
      <c r="AT98" s="33">
        <v>40000</v>
      </c>
      <c r="AU98" s="32">
        <f t="shared" si="133"/>
        <v>915000</v>
      </c>
      <c r="AV98" s="32">
        <f t="shared" si="134"/>
        <v>2033333.3333333333</v>
      </c>
    </row>
    <row r="99" spans="1:48">
      <c r="A99" s="32">
        <v>34</v>
      </c>
      <c r="B99" s="32" t="s">
        <v>167</v>
      </c>
      <c r="C99" s="32">
        <v>2.5000000000000001E-2</v>
      </c>
      <c r="D99" s="32">
        <v>2</v>
      </c>
      <c r="E99" s="32">
        <v>6</v>
      </c>
      <c r="F99" s="32">
        <v>1</v>
      </c>
      <c r="G99" s="32">
        <f t="shared" si="121"/>
        <v>1.5</v>
      </c>
      <c r="H99" s="32">
        <v>2</v>
      </c>
      <c r="I99" s="32">
        <v>3</v>
      </c>
      <c r="J99" s="32">
        <v>1</v>
      </c>
      <c r="K99" s="32">
        <f t="shared" si="122"/>
        <v>0.75</v>
      </c>
      <c r="L99" s="32">
        <v>1</v>
      </c>
      <c r="M99" s="32">
        <v>2</v>
      </c>
      <c r="N99" s="32">
        <v>1</v>
      </c>
      <c r="O99" s="32">
        <f t="shared" si="123"/>
        <v>0.25</v>
      </c>
      <c r="P99" s="32">
        <v>2</v>
      </c>
      <c r="Q99" s="32">
        <v>4</v>
      </c>
      <c r="R99" s="32">
        <v>1</v>
      </c>
      <c r="S99" s="32">
        <f t="shared" si="124"/>
        <v>1</v>
      </c>
      <c r="T99" s="32">
        <v>2</v>
      </c>
      <c r="U99" s="32">
        <v>2</v>
      </c>
      <c r="V99" s="32">
        <v>1</v>
      </c>
      <c r="W99" s="32">
        <f t="shared" si="125"/>
        <v>0.5</v>
      </c>
      <c r="X99" s="32">
        <v>8</v>
      </c>
      <c r="Y99" s="32">
        <v>5</v>
      </c>
      <c r="Z99" s="32">
        <v>1</v>
      </c>
      <c r="AA99" s="32">
        <f t="shared" si="126"/>
        <v>5</v>
      </c>
      <c r="AB99" s="32">
        <v>1</v>
      </c>
      <c r="AC99" s="32">
        <v>4</v>
      </c>
      <c r="AD99" s="32">
        <v>2</v>
      </c>
      <c r="AE99" s="32">
        <f t="shared" si="127"/>
        <v>1</v>
      </c>
      <c r="AF99" s="32">
        <v>1</v>
      </c>
      <c r="AG99" s="32">
        <v>3</v>
      </c>
      <c r="AH99" s="32">
        <v>3</v>
      </c>
      <c r="AI99" s="32">
        <f t="shared" si="128"/>
        <v>1.125</v>
      </c>
      <c r="AJ99" s="32">
        <v>0</v>
      </c>
      <c r="AK99" s="32">
        <v>0</v>
      </c>
      <c r="AL99" s="32">
        <v>3</v>
      </c>
      <c r="AM99" s="32">
        <f t="shared" si="129"/>
        <v>0</v>
      </c>
      <c r="AN99" s="32">
        <v>4</v>
      </c>
      <c r="AO99" s="32">
        <v>6</v>
      </c>
      <c r="AP99" s="32">
        <v>1</v>
      </c>
      <c r="AQ99" s="32">
        <f t="shared" si="130"/>
        <v>3</v>
      </c>
      <c r="AR99" s="32">
        <f t="shared" si="131"/>
        <v>14.125</v>
      </c>
      <c r="AS99" s="32">
        <f t="shared" si="132"/>
        <v>565</v>
      </c>
      <c r="AT99" s="33">
        <v>40000</v>
      </c>
      <c r="AU99" s="32">
        <f t="shared" si="133"/>
        <v>565000</v>
      </c>
      <c r="AV99" s="32">
        <f t="shared" si="134"/>
        <v>22600000</v>
      </c>
    </row>
    <row r="100" spans="1:48">
      <c r="A100" s="32">
        <v>35</v>
      </c>
      <c r="B100" s="32" t="s">
        <v>168</v>
      </c>
      <c r="C100" s="32">
        <v>0.02</v>
      </c>
      <c r="D100" s="32">
        <v>1</v>
      </c>
      <c r="E100" s="32">
        <v>5</v>
      </c>
      <c r="F100" s="32">
        <v>1</v>
      </c>
      <c r="G100" s="32">
        <f t="shared" si="121"/>
        <v>0.625</v>
      </c>
      <c r="H100" s="32">
        <v>2</v>
      </c>
      <c r="I100" s="32">
        <v>2</v>
      </c>
      <c r="J100" s="32">
        <v>1</v>
      </c>
      <c r="K100" s="32">
        <f t="shared" si="122"/>
        <v>0.5</v>
      </c>
      <c r="L100" s="32">
        <v>1</v>
      </c>
      <c r="M100" s="32">
        <v>2</v>
      </c>
      <c r="N100" s="32">
        <v>1</v>
      </c>
      <c r="O100" s="32">
        <f t="shared" si="123"/>
        <v>0.25</v>
      </c>
      <c r="P100" s="32">
        <v>2</v>
      </c>
      <c r="Q100" s="32">
        <v>4</v>
      </c>
      <c r="R100" s="32">
        <v>1</v>
      </c>
      <c r="S100" s="32">
        <f t="shared" si="124"/>
        <v>1</v>
      </c>
      <c r="T100" s="32">
        <v>2</v>
      </c>
      <c r="U100" s="32">
        <v>1</v>
      </c>
      <c r="V100" s="32">
        <v>1</v>
      </c>
      <c r="W100" s="32">
        <f t="shared" si="125"/>
        <v>0.25</v>
      </c>
      <c r="X100" s="32">
        <v>5</v>
      </c>
      <c r="Y100" s="32">
        <v>4</v>
      </c>
      <c r="Z100" s="32">
        <v>1</v>
      </c>
      <c r="AA100" s="32">
        <f t="shared" si="126"/>
        <v>2.5</v>
      </c>
      <c r="AB100" s="32">
        <v>1</v>
      </c>
      <c r="AC100" s="32">
        <v>3</v>
      </c>
      <c r="AD100" s="32">
        <v>2</v>
      </c>
      <c r="AE100" s="32">
        <f t="shared" si="127"/>
        <v>0.75</v>
      </c>
      <c r="AF100" s="32">
        <v>1</v>
      </c>
      <c r="AG100" s="32">
        <v>2</v>
      </c>
      <c r="AH100" s="32">
        <v>3</v>
      </c>
      <c r="AI100" s="32">
        <f t="shared" si="128"/>
        <v>0.75</v>
      </c>
      <c r="AJ100" s="32">
        <v>0</v>
      </c>
      <c r="AK100" s="32">
        <v>0</v>
      </c>
      <c r="AL100" s="32">
        <v>2</v>
      </c>
      <c r="AM100" s="32">
        <f t="shared" si="129"/>
        <v>0</v>
      </c>
      <c r="AN100" s="32">
        <v>2</v>
      </c>
      <c r="AO100" s="32">
        <v>4</v>
      </c>
      <c r="AP100" s="32">
        <v>1</v>
      </c>
      <c r="AQ100" s="32">
        <f t="shared" si="130"/>
        <v>1</v>
      </c>
      <c r="AR100" s="32">
        <f t="shared" si="131"/>
        <v>7.625</v>
      </c>
      <c r="AS100" s="32">
        <f t="shared" si="132"/>
        <v>381.25</v>
      </c>
      <c r="AT100" s="33">
        <v>40000</v>
      </c>
      <c r="AU100" s="32">
        <f t="shared" si="133"/>
        <v>305000</v>
      </c>
      <c r="AV100" s="32">
        <f t="shared" si="134"/>
        <v>15250000</v>
      </c>
    </row>
    <row r="101" spans="1:48">
      <c r="A101" s="32">
        <v>36</v>
      </c>
      <c r="B101" s="32" t="s">
        <v>169</v>
      </c>
      <c r="C101" s="32">
        <v>0.02</v>
      </c>
      <c r="D101" s="32">
        <v>1</v>
      </c>
      <c r="E101" s="32">
        <v>5</v>
      </c>
      <c r="F101" s="32">
        <v>1</v>
      </c>
      <c r="G101" s="32">
        <f t="shared" si="121"/>
        <v>0.625</v>
      </c>
      <c r="H101" s="32">
        <v>2</v>
      </c>
      <c r="I101" s="32">
        <v>2</v>
      </c>
      <c r="J101" s="32">
        <v>1</v>
      </c>
      <c r="K101" s="32">
        <f t="shared" si="122"/>
        <v>0.5</v>
      </c>
      <c r="L101" s="32">
        <v>1</v>
      </c>
      <c r="M101" s="32">
        <v>2</v>
      </c>
      <c r="N101" s="32">
        <v>1</v>
      </c>
      <c r="O101" s="32">
        <f t="shared" si="123"/>
        <v>0.25</v>
      </c>
      <c r="P101" s="32">
        <v>2</v>
      </c>
      <c r="Q101" s="32">
        <v>3</v>
      </c>
      <c r="R101" s="32">
        <v>1</v>
      </c>
      <c r="S101" s="32">
        <f t="shared" si="124"/>
        <v>0.75</v>
      </c>
      <c r="T101" s="32">
        <v>3</v>
      </c>
      <c r="U101" s="32">
        <v>1</v>
      </c>
      <c r="V101" s="32">
        <v>1</v>
      </c>
      <c r="W101" s="32">
        <f t="shared" si="125"/>
        <v>0.375</v>
      </c>
      <c r="X101" s="32">
        <v>5</v>
      </c>
      <c r="Y101" s="32">
        <v>4</v>
      </c>
      <c r="Z101" s="32">
        <v>1</v>
      </c>
      <c r="AA101" s="32">
        <f t="shared" si="126"/>
        <v>2.5</v>
      </c>
      <c r="AB101" s="32">
        <v>1</v>
      </c>
      <c r="AC101" s="32">
        <v>3</v>
      </c>
      <c r="AD101" s="32">
        <v>2</v>
      </c>
      <c r="AE101" s="32">
        <f t="shared" si="127"/>
        <v>0.75</v>
      </c>
      <c r="AF101" s="32">
        <v>2</v>
      </c>
      <c r="AG101" s="32">
        <v>3</v>
      </c>
      <c r="AH101" s="32">
        <v>3</v>
      </c>
      <c r="AI101" s="32">
        <f t="shared" si="128"/>
        <v>2.25</v>
      </c>
      <c r="AJ101" s="32">
        <v>0</v>
      </c>
      <c r="AK101" s="32">
        <v>0</v>
      </c>
      <c r="AL101" s="32">
        <v>0</v>
      </c>
      <c r="AM101" s="32">
        <f t="shared" si="129"/>
        <v>0</v>
      </c>
      <c r="AN101" s="32">
        <v>3</v>
      </c>
      <c r="AO101" s="32">
        <v>5</v>
      </c>
      <c r="AP101" s="32">
        <v>1</v>
      </c>
      <c r="AQ101" s="32">
        <f t="shared" si="130"/>
        <v>1.875</v>
      </c>
      <c r="AR101" s="32">
        <f t="shared" si="131"/>
        <v>9.875</v>
      </c>
      <c r="AS101" s="32">
        <f t="shared" si="132"/>
        <v>493.75</v>
      </c>
      <c r="AT101" s="33">
        <v>40000</v>
      </c>
      <c r="AU101" s="32">
        <f t="shared" si="133"/>
        <v>395000</v>
      </c>
      <c r="AV101" s="32">
        <f t="shared" si="134"/>
        <v>19750000</v>
      </c>
    </row>
    <row r="102" spans="1:48">
      <c r="A102" s="32">
        <v>37</v>
      </c>
      <c r="B102" s="32" t="s">
        <v>170</v>
      </c>
      <c r="C102" s="32">
        <v>0.375</v>
      </c>
      <c r="D102" s="32">
        <v>2</v>
      </c>
      <c r="E102" s="32">
        <v>5</v>
      </c>
      <c r="F102" s="32">
        <v>1</v>
      </c>
      <c r="G102" s="32">
        <f t="shared" si="121"/>
        <v>1.25</v>
      </c>
      <c r="H102" s="32">
        <v>2</v>
      </c>
      <c r="I102" s="32">
        <v>4</v>
      </c>
      <c r="J102" s="32">
        <v>1</v>
      </c>
      <c r="K102" s="32">
        <f t="shared" si="122"/>
        <v>1</v>
      </c>
      <c r="L102" s="32">
        <v>2</v>
      </c>
      <c r="M102" s="32">
        <v>3</v>
      </c>
      <c r="N102" s="32">
        <v>1</v>
      </c>
      <c r="O102" s="32">
        <f t="shared" si="123"/>
        <v>0.75</v>
      </c>
      <c r="P102" s="32">
        <v>1</v>
      </c>
      <c r="Q102" s="32">
        <v>3</v>
      </c>
      <c r="R102" s="32">
        <v>1</v>
      </c>
      <c r="S102" s="32">
        <f t="shared" si="124"/>
        <v>0.375</v>
      </c>
      <c r="T102" s="32">
        <v>2</v>
      </c>
      <c r="U102" s="32">
        <v>2</v>
      </c>
      <c r="V102" s="32">
        <v>1</v>
      </c>
      <c r="W102" s="32">
        <f t="shared" si="125"/>
        <v>0.5</v>
      </c>
      <c r="X102" s="32">
        <v>12</v>
      </c>
      <c r="Y102" s="32">
        <v>5</v>
      </c>
      <c r="Z102" s="32">
        <v>1</v>
      </c>
      <c r="AA102" s="32">
        <f t="shared" si="126"/>
        <v>7.5</v>
      </c>
      <c r="AB102" s="32">
        <v>1</v>
      </c>
      <c r="AC102" s="32">
        <v>4</v>
      </c>
      <c r="AD102" s="32">
        <v>2</v>
      </c>
      <c r="AE102" s="32">
        <f t="shared" si="127"/>
        <v>1</v>
      </c>
      <c r="AF102" s="32">
        <v>3</v>
      </c>
      <c r="AG102" s="32">
        <v>4</v>
      </c>
      <c r="AH102" s="32">
        <v>3</v>
      </c>
      <c r="AI102" s="32">
        <f t="shared" si="128"/>
        <v>4.5</v>
      </c>
      <c r="AJ102" s="32">
        <v>2</v>
      </c>
      <c r="AK102" s="32">
        <v>4</v>
      </c>
      <c r="AL102" s="32">
        <v>3</v>
      </c>
      <c r="AM102" s="32">
        <f t="shared" si="129"/>
        <v>3</v>
      </c>
      <c r="AN102" s="32">
        <v>6</v>
      </c>
      <c r="AO102" s="32">
        <v>6</v>
      </c>
      <c r="AP102" s="32">
        <v>1</v>
      </c>
      <c r="AQ102" s="32">
        <f t="shared" si="130"/>
        <v>4.5</v>
      </c>
      <c r="AR102" s="32">
        <f t="shared" si="131"/>
        <v>24.375</v>
      </c>
      <c r="AS102" s="32">
        <f t="shared" si="132"/>
        <v>65</v>
      </c>
      <c r="AT102" s="33">
        <v>40000</v>
      </c>
      <c r="AU102" s="32">
        <f t="shared" si="133"/>
        <v>975000</v>
      </c>
      <c r="AV102" s="32">
        <f t="shared" si="134"/>
        <v>2600000</v>
      </c>
    </row>
    <row r="103" spans="1:48">
      <c r="A103" s="32">
        <v>38</v>
      </c>
      <c r="B103" s="32" t="s">
        <v>171</v>
      </c>
      <c r="C103" s="32">
        <v>0.02</v>
      </c>
      <c r="D103" s="32">
        <v>2</v>
      </c>
      <c r="E103" s="32">
        <v>6</v>
      </c>
      <c r="F103" s="32">
        <v>1</v>
      </c>
      <c r="G103" s="32">
        <f t="shared" si="121"/>
        <v>1.5</v>
      </c>
      <c r="H103" s="32">
        <v>2</v>
      </c>
      <c r="I103" s="32">
        <v>4</v>
      </c>
      <c r="J103" s="32">
        <v>1</v>
      </c>
      <c r="K103" s="32">
        <f t="shared" si="122"/>
        <v>1</v>
      </c>
      <c r="L103" s="32">
        <v>2</v>
      </c>
      <c r="M103" s="32">
        <v>3</v>
      </c>
      <c r="N103" s="32">
        <v>1</v>
      </c>
      <c r="O103" s="32">
        <f t="shared" si="123"/>
        <v>0.75</v>
      </c>
      <c r="P103" s="32">
        <v>1</v>
      </c>
      <c r="Q103" s="32">
        <v>2</v>
      </c>
      <c r="R103" s="32">
        <v>1</v>
      </c>
      <c r="S103" s="32">
        <f t="shared" si="124"/>
        <v>0.25</v>
      </c>
      <c r="T103" s="32">
        <v>3</v>
      </c>
      <c r="U103" s="32">
        <v>2</v>
      </c>
      <c r="V103" s="32">
        <v>1</v>
      </c>
      <c r="W103" s="32">
        <f t="shared" si="125"/>
        <v>0.75</v>
      </c>
      <c r="X103" s="32">
        <v>5</v>
      </c>
      <c r="Y103" s="32">
        <v>5</v>
      </c>
      <c r="Z103" s="32">
        <v>1</v>
      </c>
      <c r="AA103" s="32">
        <f t="shared" si="126"/>
        <v>3.125</v>
      </c>
      <c r="AB103" s="32">
        <v>1</v>
      </c>
      <c r="AC103" s="32">
        <v>5</v>
      </c>
      <c r="AD103" s="32">
        <v>2</v>
      </c>
      <c r="AE103" s="32">
        <f t="shared" si="127"/>
        <v>1.25</v>
      </c>
      <c r="AF103" s="32">
        <v>2</v>
      </c>
      <c r="AG103" s="32">
        <v>3</v>
      </c>
      <c r="AH103" s="32">
        <v>3</v>
      </c>
      <c r="AI103" s="32">
        <f t="shared" si="128"/>
        <v>2.25</v>
      </c>
      <c r="AJ103" s="32">
        <v>0</v>
      </c>
      <c r="AK103" s="32">
        <v>0</v>
      </c>
      <c r="AL103" s="32">
        <v>0</v>
      </c>
      <c r="AM103" s="32">
        <f t="shared" si="129"/>
        <v>0</v>
      </c>
      <c r="AN103" s="32">
        <v>3</v>
      </c>
      <c r="AO103" s="32">
        <v>6</v>
      </c>
      <c r="AP103" s="32">
        <v>1</v>
      </c>
      <c r="AQ103" s="32">
        <f t="shared" si="130"/>
        <v>2.25</v>
      </c>
      <c r="AR103" s="32">
        <f t="shared" si="131"/>
        <v>13.125</v>
      </c>
      <c r="AS103" s="32">
        <f t="shared" si="132"/>
        <v>656.25</v>
      </c>
      <c r="AT103" s="33">
        <v>40000</v>
      </c>
      <c r="AU103" s="32">
        <f t="shared" si="133"/>
        <v>525000</v>
      </c>
      <c r="AV103" s="32">
        <f t="shared" si="134"/>
        <v>26250000</v>
      </c>
    </row>
    <row r="104" spans="1:48">
      <c r="A104" s="32">
        <v>39</v>
      </c>
      <c r="B104" s="32" t="s">
        <v>172</v>
      </c>
      <c r="C104" s="32">
        <v>0.25</v>
      </c>
      <c r="D104" s="32">
        <v>3</v>
      </c>
      <c r="E104" s="32">
        <v>5</v>
      </c>
      <c r="F104" s="32">
        <v>1</v>
      </c>
      <c r="G104" s="32">
        <f t="shared" si="121"/>
        <v>1.875</v>
      </c>
      <c r="H104" s="32">
        <v>2</v>
      </c>
      <c r="I104" s="32">
        <v>3</v>
      </c>
      <c r="J104" s="32">
        <v>1</v>
      </c>
      <c r="K104" s="32">
        <f t="shared" si="122"/>
        <v>0.75</v>
      </c>
      <c r="L104" s="32">
        <v>2</v>
      </c>
      <c r="M104" s="32">
        <v>2</v>
      </c>
      <c r="N104" s="32">
        <v>1</v>
      </c>
      <c r="O104" s="32">
        <f t="shared" si="123"/>
        <v>0.5</v>
      </c>
      <c r="P104" s="32">
        <v>2</v>
      </c>
      <c r="Q104" s="32">
        <v>2</v>
      </c>
      <c r="R104" s="32">
        <v>1</v>
      </c>
      <c r="S104" s="32">
        <f t="shared" si="124"/>
        <v>0.5</v>
      </c>
      <c r="T104" s="32">
        <v>4</v>
      </c>
      <c r="U104" s="32">
        <v>3</v>
      </c>
      <c r="V104" s="32">
        <v>1</v>
      </c>
      <c r="W104" s="32">
        <f t="shared" si="125"/>
        <v>1.5</v>
      </c>
      <c r="X104" s="32">
        <v>9</v>
      </c>
      <c r="Y104" s="32">
        <v>6</v>
      </c>
      <c r="Z104" s="32">
        <v>1</v>
      </c>
      <c r="AA104" s="32">
        <f t="shared" si="126"/>
        <v>6.75</v>
      </c>
      <c r="AB104" s="32">
        <v>1</v>
      </c>
      <c r="AC104" s="32">
        <v>5</v>
      </c>
      <c r="AD104" s="32">
        <v>3</v>
      </c>
      <c r="AE104" s="32">
        <f t="shared" si="127"/>
        <v>1.875</v>
      </c>
      <c r="AF104" s="32">
        <v>2</v>
      </c>
      <c r="AG104" s="32">
        <v>5</v>
      </c>
      <c r="AH104" s="32">
        <v>3</v>
      </c>
      <c r="AI104" s="32">
        <f t="shared" si="128"/>
        <v>3.75</v>
      </c>
      <c r="AJ104" s="32">
        <v>0</v>
      </c>
      <c r="AK104" s="32">
        <v>0</v>
      </c>
      <c r="AL104" s="32">
        <v>0</v>
      </c>
      <c r="AM104" s="32">
        <f t="shared" si="129"/>
        <v>0</v>
      </c>
      <c r="AN104" s="32">
        <v>4</v>
      </c>
      <c r="AO104" s="32">
        <v>8</v>
      </c>
      <c r="AP104" s="32">
        <v>1</v>
      </c>
      <c r="AQ104" s="32">
        <f t="shared" si="130"/>
        <v>4</v>
      </c>
      <c r="AR104" s="32">
        <f t="shared" si="131"/>
        <v>21.5</v>
      </c>
      <c r="AS104" s="32">
        <f t="shared" si="132"/>
        <v>86</v>
      </c>
      <c r="AT104" s="33">
        <v>40000</v>
      </c>
      <c r="AU104" s="32">
        <f t="shared" si="133"/>
        <v>860000</v>
      </c>
      <c r="AV104" s="32">
        <f t="shared" si="134"/>
        <v>3440000</v>
      </c>
    </row>
    <row r="105" spans="1:48">
      <c r="A105" s="32">
        <v>40</v>
      </c>
      <c r="B105" s="32" t="s">
        <v>173</v>
      </c>
      <c r="C105" s="32">
        <v>0.06</v>
      </c>
      <c r="D105" s="32">
        <v>1</v>
      </c>
      <c r="E105" s="32">
        <v>5</v>
      </c>
      <c r="F105" s="32">
        <v>1</v>
      </c>
      <c r="G105" s="32">
        <f t="shared" si="121"/>
        <v>0.625</v>
      </c>
      <c r="H105" s="32">
        <v>2</v>
      </c>
      <c r="I105" s="32">
        <v>4</v>
      </c>
      <c r="J105" s="32">
        <v>1</v>
      </c>
      <c r="K105" s="32">
        <f t="shared" si="122"/>
        <v>1</v>
      </c>
      <c r="L105" s="32">
        <v>1</v>
      </c>
      <c r="M105" s="32">
        <v>3</v>
      </c>
      <c r="N105" s="32">
        <v>1</v>
      </c>
      <c r="O105" s="32">
        <f t="shared" si="123"/>
        <v>0.375</v>
      </c>
      <c r="P105" s="32">
        <v>1</v>
      </c>
      <c r="Q105" s="32">
        <v>3</v>
      </c>
      <c r="R105" s="32">
        <v>1</v>
      </c>
      <c r="S105" s="32">
        <f t="shared" si="124"/>
        <v>0.375</v>
      </c>
      <c r="T105" s="32">
        <v>2</v>
      </c>
      <c r="U105" s="32">
        <v>2</v>
      </c>
      <c r="V105" s="32">
        <v>1</v>
      </c>
      <c r="W105" s="32">
        <f t="shared" si="125"/>
        <v>0.5</v>
      </c>
      <c r="X105" s="32">
        <v>4</v>
      </c>
      <c r="Y105" s="32">
        <v>5</v>
      </c>
      <c r="Z105" s="32">
        <v>1</v>
      </c>
      <c r="AA105" s="32">
        <f t="shared" si="126"/>
        <v>2.5</v>
      </c>
      <c r="AB105" s="32">
        <v>1</v>
      </c>
      <c r="AC105" s="32">
        <v>4</v>
      </c>
      <c r="AD105" s="32">
        <v>2</v>
      </c>
      <c r="AE105" s="32">
        <f t="shared" si="127"/>
        <v>1</v>
      </c>
      <c r="AF105" s="32">
        <v>1</v>
      </c>
      <c r="AG105" s="32">
        <v>4</v>
      </c>
      <c r="AH105" s="32">
        <v>3</v>
      </c>
      <c r="AI105" s="32">
        <f t="shared" si="128"/>
        <v>1.5</v>
      </c>
      <c r="AJ105" s="32">
        <v>0</v>
      </c>
      <c r="AK105" s="32">
        <v>0</v>
      </c>
      <c r="AL105" s="32">
        <v>3</v>
      </c>
      <c r="AM105" s="32">
        <f t="shared" si="129"/>
        <v>0</v>
      </c>
      <c r="AN105" s="32">
        <v>2</v>
      </c>
      <c r="AO105" s="32">
        <v>6</v>
      </c>
      <c r="AP105" s="32">
        <v>1</v>
      </c>
      <c r="AQ105" s="32">
        <f t="shared" si="130"/>
        <v>1.5</v>
      </c>
      <c r="AR105" s="32">
        <f t="shared" si="131"/>
        <v>9.375</v>
      </c>
      <c r="AS105" s="32">
        <f t="shared" si="132"/>
        <v>156.25</v>
      </c>
      <c r="AT105" s="33">
        <v>40000</v>
      </c>
      <c r="AU105" s="32">
        <f t="shared" si="133"/>
        <v>375000</v>
      </c>
      <c r="AV105" s="32">
        <f t="shared" si="134"/>
        <v>6250000</v>
      </c>
    </row>
    <row r="106" spans="1:48">
      <c r="A106" s="32">
        <v>41</v>
      </c>
      <c r="B106" s="32" t="s">
        <v>174</v>
      </c>
      <c r="C106" s="32">
        <v>0.75</v>
      </c>
      <c r="D106" s="32">
        <v>1</v>
      </c>
      <c r="E106" s="32">
        <v>5</v>
      </c>
      <c r="F106" s="32">
        <v>1</v>
      </c>
      <c r="G106" s="32">
        <f>D106*E106*F106/8</f>
        <v>0.625</v>
      </c>
      <c r="H106" s="32">
        <v>2</v>
      </c>
      <c r="I106" s="32">
        <v>3</v>
      </c>
      <c r="J106" s="32">
        <v>1</v>
      </c>
      <c r="K106" s="32">
        <f>H106*I106*J106/8</f>
        <v>0.75</v>
      </c>
      <c r="L106" s="32">
        <v>1</v>
      </c>
      <c r="M106" s="32">
        <v>2</v>
      </c>
      <c r="N106" s="32">
        <v>1</v>
      </c>
      <c r="O106" s="32">
        <f>L106*M106*N106/8</f>
        <v>0.25</v>
      </c>
      <c r="P106" s="32">
        <v>2</v>
      </c>
      <c r="Q106" s="32">
        <v>3</v>
      </c>
      <c r="R106" s="32">
        <v>1</v>
      </c>
      <c r="S106" s="32">
        <f>P106*Q106*R106/8</f>
        <v>0.75</v>
      </c>
      <c r="T106" s="32">
        <v>2</v>
      </c>
      <c r="U106" s="32">
        <v>1</v>
      </c>
      <c r="V106" s="32">
        <v>1</v>
      </c>
      <c r="W106" s="32">
        <f>T106*U106*V106/8</f>
        <v>0.25</v>
      </c>
      <c r="X106" s="32">
        <v>30</v>
      </c>
      <c r="Y106" s="32">
        <v>5</v>
      </c>
      <c r="Z106" s="32">
        <v>1</v>
      </c>
      <c r="AA106" s="32">
        <f>X106*Y106*Z106/8</f>
        <v>18.75</v>
      </c>
      <c r="AB106" s="32">
        <v>1</v>
      </c>
      <c r="AC106" s="32">
        <v>4</v>
      </c>
      <c r="AD106" s="32">
        <v>2</v>
      </c>
      <c r="AE106" s="32">
        <f>AB106*AC106*AD106/8</f>
        <v>1</v>
      </c>
      <c r="AF106" s="32">
        <v>1</v>
      </c>
      <c r="AG106" s="32">
        <v>4</v>
      </c>
      <c r="AH106" s="32">
        <v>3</v>
      </c>
      <c r="AI106" s="32">
        <f>AF106*AG106*AH106/8</f>
        <v>1.5</v>
      </c>
      <c r="AJ106" s="32">
        <v>1</v>
      </c>
      <c r="AK106" s="32">
        <v>4</v>
      </c>
      <c r="AL106" s="32">
        <v>1</v>
      </c>
      <c r="AM106" s="32">
        <f>AJ106*AK106*AL106/8</f>
        <v>0.5</v>
      </c>
      <c r="AN106" s="32">
        <v>7</v>
      </c>
      <c r="AO106" s="32">
        <v>6</v>
      </c>
      <c r="AP106" s="32">
        <v>1</v>
      </c>
      <c r="AQ106" s="32">
        <f>AN106*AO106*AP106/8</f>
        <v>5.25</v>
      </c>
      <c r="AR106" s="32">
        <f>SUM(AQ106,AM106,AI106,AE106,AA106,W106,S106,O106,K106,G106)</f>
        <v>29.625</v>
      </c>
      <c r="AS106" s="32">
        <f>AR106/C106</f>
        <v>39.5</v>
      </c>
      <c r="AT106" s="33">
        <v>40000</v>
      </c>
      <c r="AU106" s="32">
        <f>AR106*AT106</f>
        <v>1185000</v>
      </c>
      <c r="AV106" s="32">
        <f>AS106*AT106</f>
        <v>1580000</v>
      </c>
    </row>
    <row r="107" spans="1:48">
      <c r="A107" s="32">
        <v>42</v>
      </c>
      <c r="B107" s="32" t="s">
        <v>183</v>
      </c>
      <c r="C107" s="32">
        <v>0.125</v>
      </c>
      <c r="D107" s="32">
        <v>2</v>
      </c>
      <c r="E107" s="32">
        <v>5</v>
      </c>
      <c r="F107" s="32">
        <v>1</v>
      </c>
      <c r="G107" s="32">
        <f t="shared" ref="G107:G115" si="135">D107*E107*F107/8</f>
        <v>1.25</v>
      </c>
      <c r="H107" s="32">
        <v>2</v>
      </c>
      <c r="I107" s="32">
        <v>4</v>
      </c>
      <c r="J107" s="32">
        <v>2</v>
      </c>
      <c r="K107" s="32">
        <f t="shared" ref="K107:K115" si="136">H107*I107*J107/8</f>
        <v>2</v>
      </c>
      <c r="L107" s="32">
        <v>1</v>
      </c>
      <c r="M107" s="32">
        <v>1</v>
      </c>
      <c r="N107" s="32">
        <v>1</v>
      </c>
      <c r="O107" s="32">
        <f t="shared" ref="O107:O115" si="137">L107*M107*N107/8</f>
        <v>0.125</v>
      </c>
      <c r="P107" s="32">
        <v>1</v>
      </c>
      <c r="Q107" s="32">
        <v>3</v>
      </c>
      <c r="R107" s="32">
        <v>1</v>
      </c>
      <c r="S107" s="32">
        <f t="shared" ref="S107:S115" si="138">P107*Q107*R107/8</f>
        <v>0.375</v>
      </c>
      <c r="T107" s="32">
        <v>2</v>
      </c>
      <c r="U107" s="32">
        <v>3</v>
      </c>
      <c r="V107" s="32">
        <v>1</v>
      </c>
      <c r="W107" s="32">
        <f t="shared" ref="W107:W115" si="139">T107*U107*V107/8</f>
        <v>0.75</v>
      </c>
      <c r="X107" s="32">
        <v>5</v>
      </c>
      <c r="Y107" s="32">
        <v>5</v>
      </c>
      <c r="Z107" s="32">
        <v>1</v>
      </c>
      <c r="AA107" s="32">
        <f t="shared" ref="AA107:AA115" si="140">X107*Y107*Z107/8</f>
        <v>3.125</v>
      </c>
      <c r="AB107" s="32">
        <v>1</v>
      </c>
      <c r="AC107" s="32">
        <v>5</v>
      </c>
      <c r="AD107" s="32">
        <v>2</v>
      </c>
      <c r="AE107" s="32">
        <f t="shared" ref="AE107:AE115" si="141">AB107*AC107*AD107/8</f>
        <v>1.25</v>
      </c>
      <c r="AF107" s="32">
        <v>1</v>
      </c>
      <c r="AG107" s="32">
        <v>5</v>
      </c>
      <c r="AH107" s="32">
        <v>3</v>
      </c>
      <c r="AI107" s="32">
        <f t="shared" ref="AI107:AI115" si="142">AF107*AG107*AH107/8</f>
        <v>1.875</v>
      </c>
      <c r="AJ107" s="32">
        <v>1</v>
      </c>
      <c r="AK107" s="32">
        <v>4</v>
      </c>
      <c r="AL107" s="32">
        <v>1</v>
      </c>
      <c r="AM107" s="32">
        <f t="shared" ref="AM107:AM115" si="143">AJ107*AK107*AL107/8</f>
        <v>0.5</v>
      </c>
      <c r="AN107" s="32">
        <v>2</v>
      </c>
      <c r="AO107" s="32">
        <v>7</v>
      </c>
      <c r="AP107" s="32">
        <v>1</v>
      </c>
      <c r="AQ107" s="32">
        <f t="shared" ref="AQ107:AQ115" si="144">AN107*AO107*AP107/8</f>
        <v>1.75</v>
      </c>
      <c r="AR107" s="32">
        <f t="shared" ref="AR107:AR115" si="145">SUM(AQ107,AM107,AI107,AE107,AA107,W107,S107,O107,K107,G107)</f>
        <v>13</v>
      </c>
      <c r="AS107" s="32">
        <f t="shared" ref="AS107:AS115" si="146">AR107/C107</f>
        <v>104</v>
      </c>
      <c r="AT107" s="33">
        <v>40000</v>
      </c>
      <c r="AU107" s="32">
        <f t="shared" ref="AU107:AU115" si="147">AR107*AT107</f>
        <v>520000</v>
      </c>
      <c r="AV107" s="32">
        <f t="shared" ref="AV107:AV115" si="148">AS107*AT107</f>
        <v>4160000</v>
      </c>
    </row>
    <row r="108" spans="1:48">
      <c r="A108" s="32">
        <v>43</v>
      </c>
      <c r="B108" s="32" t="s">
        <v>176</v>
      </c>
      <c r="C108" s="32">
        <v>1</v>
      </c>
      <c r="D108" s="32">
        <v>6</v>
      </c>
      <c r="E108" s="32">
        <v>6</v>
      </c>
      <c r="F108" s="32">
        <v>1</v>
      </c>
      <c r="G108" s="32">
        <f t="shared" si="135"/>
        <v>4.5</v>
      </c>
      <c r="H108" s="32">
        <v>2</v>
      </c>
      <c r="I108" s="32">
        <v>3</v>
      </c>
      <c r="J108" s="32">
        <v>1</v>
      </c>
      <c r="K108" s="32">
        <f t="shared" si="136"/>
        <v>0.75</v>
      </c>
      <c r="L108" s="32">
        <v>4</v>
      </c>
      <c r="M108" s="32">
        <v>2</v>
      </c>
      <c r="N108" s="32">
        <v>1</v>
      </c>
      <c r="O108" s="32">
        <f t="shared" si="137"/>
        <v>1</v>
      </c>
      <c r="P108" s="32">
        <v>4</v>
      </c>
      <c r="Q108" s="32">
        <v>6</v>
      </c>
      <c r="R108" s="32">
        <v>1</v>
      </c>
      <c r="S108" s="32">
        <f t="shared" si="138"/>
        <v>3</v>
      </c>
      <c r="T108" s="32">
        <v>4</v>
      </c>
      <c r="U108" s="32">
        <v>1</v>
      </c>
      <c r="V108" s="32">
        <v>1</v>
      </c>
      <c r="W108" s="32">
        <f t="shared" si="139"/>
        <v>0.5</v>
      </c>
      <c r="X108" s="32">
        <v>40</v>
      </c>
      <c r="Y108" s="32">
        <v>6</v>
      </c>
      <c r="Z108" s="32">
        <v>1</v>
      </c>
      <c r="AA108" s="32">
        <f t="shared" si="140"/>
        <v>30</v>
      </c>
      <c r="AB108" s="32">
        <v>1</v>
      </c>
      <c r="AC108" s="32">
        <v>4</v>
      </c>
      <c r="AD108" s="32">
        <v>3</v>
      </c>
      <c r="AE108" s="32">
        <f t="shared" si="141"/>
        <v>1.5</v>
      </c>
      <c r="AF108" s="32">
        <v>2</v>
      </c>
      <c r="AG108" s="32">
        <v>4</v>
      </c>
      <c r="AH108" s="32">
        <v>3</v>
      </c>
      <c r="AI108" s="32">
        <f t="shared" si="142"/>
        <v>3</v>
      </c>
      <c r="AJ108" s="32">
        <v>2</v>
      </c>
      <c r="AK108" s="32">
        <v>4</v>
      </c>
      <c r="AL108" s="32">
        <v>2</v>
      </c>
      <c r="AM108" s="32">
        <f t="shared" si="143"/>
        <v>2</v>
      </c>
      <c r="AN108" s="32">
        <v>8</v>
      </c>
      <c r="AO108" s="32">
        <v>6</v>
      </c>
      <c r="AP108" s="32">
        <v>1</v>
      </c>
      <c r="AQ108" s="32">
        <f t="shared" si="144"/>
        <v>6</v>
      </c>
      <c r="AR108" s="32">
        <f t="shared" si="145"/>
        <v>52.25</v>
      </c>
      <c r="AS108" s="32">
        <f t="shared" si="146"/>
        <v>52.25</v>
      </c>
      <c r="AT108" s="33">
        <v>40000</v>
      </c>
      <c r="AU108" s="32">
        <f t="shared" si="147"/>
        <v>2090000</v>
      </c>
      <c r="AV108" s="32">
        <f t="shared" si="148"/>
        <v>2090000</v>
      </c>
    </row>
    <row r="109" spans="1:48">
      <c r="A109" s="32">
        <v>44</v>
      </c>
      <c r="B109" s="32" t="s">
        <v>177</v>
      </c>
      <c r="C109" s="32">
        <v>1</v>
      </c>
      <c r="D109" s="32">
        <v>6</v>
      </c>
      <c r="E109" s="32">
        <v>6</v>
      </c>
      <c r="F109" s="32">
        <v>1</v>
      </c>
      <c r="G109" s="32">
        <f t="shared" si="135"/>
        <v>4.5</v>
      </c>
      <c r="H109" s="32">
        <v>2</v>
      </c>
      <c r="I109" s="32">
        <v>3</v>
      </c>
      <c r="J109" s="32">
        <v>1</v>
      </c>
      <c r="K109" s="32">
        <f t="shared" si="136"/>
        <v>0.75</v>
      </c>
      <c r="L109" s="32">
        <v>4</v>
      </c>
      <c r="M109" s="32">
        <v>2</v>
      </c>
      <c r="N109" s="32">
        <v>1</v>
      </c>
      <c r="O109" s="32">
        <f t="shared" si="137"/>
        <v>1</v>
      </c>
      <c r="P109" s="32">
        <v>4</v>
      </c>
      <c r="Q109" s="32">
        <v>4</v>
      </c>
      <c r="R109" s="32">
        <v>1</v>
      </c>
      <c r="S109" s="32">
        <f t="shared" si="138"/>
        <v>2</v>
      </c>
      <c r="T109" s="32">
        <v>4</v>
      </c>
      <c r="U109" s="32">
        <v>2</v>
      </c>
      <c r="V109" s="32">
        <v>1</v>
      </c>
      <c r="W109" s="32">
        <f t="shared" si="139"/>
        <v>1</v>
      </c>
      <c r="X109" s="32">
        <v>40</v>
      </c>
      <c r="Y109" s="32">
        <v>5</v>
      </c>
      <c r="Z109" s="32">
        <v>1</v>
      </c>
      <c r="AA109" s="32">
        <f t="shared" si="140"/>
        <v>25</v>
      </c>
      <c r="AB109" s="32">
        <v>1</v>
      </c>
      <c r="AC109" s="32">
        <v>4</v>
      </c>
      <c r="AD109" s="32">
        <v>2</v>
      </c>
      <c r="AE109" s="32">
        <f t="shared" si="141"/>
        <v>1</v>
      </c>
      <c r="AF109" s="32">
        <v>1</v>
      </c>
      <c r="AG109" s="32">
        <v>3</v>
      </c>
      <c r="AH109" s="32">
        <v>3</v>
      </c>
      <c r="AI109" s="32">
        <f t="shared" si="142"/>
        <v>1.125</v>
      </c>
      <c r="AJ109" s="32">
        <v>1</v>
      </c>
      <c r="AK109" s="32">
        <v>5</v>
      </c>
      <c r="AL109" s="32">
        <v>3</v>
      </c>
      <c r="AM109" s="32">
        <f t="shared" si="143"/>
        <v>1.875</v>
      </c>
      <c r="AN109" s="32">
        <v>4</v>
      </c>
      <c r="AO109" s="32">
        <v>6</v>
      </c>
      <c r="AP109" s="32">
        <v>1</v>
      </c>
      <c r="AQ109" s="32">
        <f t="shared" si="144"/>
        <v>3</v>
      </c>
      <c r="AR109" s="32">
        <f t="shared" si="145"/>
        <v>41.25</v>
      </c>
      <c r="AS109" s="32">
        <f t="shared" si="146"/>
        <v>41.25</v>
      </c>
      <c r="AT109" s="33">
        <v>40000</v>
      </c>
      <c r="AU109" s="32">
        <f t="shared" si="147"/>
        <v>1650000</v>
      </c>
      <c r="AV109" s="32">
        <f t="shared" si="148"/>
        <v>1650000</v>
      </c>
    </row>
    <row r="110" spans="1:48">
      <c r="A110" s="32">
        <v>45</v>
      </c>
      <c r="B110" s="32" t="s">
        <v>134</v>
      </c>
      <c r="C110" s="32">
        <v>0.125</v>
      </c>
      <c r="D110" s="32">
        <v>1</v>
      </c>
      <c r="E110" s="32">
        <v>5</v>
      </c>
      <c r="F110" s="32">
        <v>1</v>
      </c>
      <c r="G110" s="32">
        <f t="shared" si="135"/>
        <v>0.625</v>
      </c>
      <c r="H110" s="32">
        <v>2</v>
      </c>
      <c r="I110" s="32">
        <v>2</v>
      </c>
      <c r="J110" s="32">
        <v>1</v>
      </c>
      <c r="K110" s="32">
        <f t="shared" si="136"/>
        <v>0.5</v>
      </c>
      <c r="L110" s="32">
        <v>1</v>
      </c>
      <c r="M110" s="32">
        <v>2</v>
      </c>
      <c r="N110" s="32">
        <v>1</v>
      </c>
      <c r="O110" s="32">
        <f t="shared" si="137"/>
        <v>0.25</v>
      </c>
      <c r="P110" s="32">
        <v>2</v>
      </c>
      <c r="Q110" s="32">
        <v>4</v>
      </c>
      <c r="R110" s="32">
        <v>1</v>
      </c>
      <c r="S110" s="32">
        <f t="shared" si="138"/>
        <v>1</v>
      </c>
      <c r="T110" s="32">
        <v>2</v>
      </c>
      <c r="U110" s="32">
        <v>1</v>
      </c>
      <c r="V110" s="32">
        <v>1</v>
      </c>
      <c r="W110" s="32">
        <f t="shared" si="139"/>
        <v>0.25</v>
      </c>
      <c r="X110" s="32">
        <v>10</v>
      </c>
      <c r="Y110" s="32">
        <v>4</v>
      </c>
      <c r="Z110" s="32">
        <v>1</v>
      </c>
      <c r="AA110" s="32">
        <f t="shared" si="140"/>
        <v>5</v>
      </c>
      <c r="AB110" s="32">
        <v>1</v>
      </c>
      <c r="AC110" s="32">
        <v>3</v>
      </c>
      <c r="AD110" s="32">
        <v>2</v>
      </c>
      <c r="AE110" s="32">
        <f t="shared" si="141"/>
        <v>0.75</v>
      </c>
      <c r="AF110" s="32">
        <v>1</v>
      </c>
      <c r="AG110" s="32">
        <v>2</v>
      </c>
      <c r="AH110" s="32">
        <v>3</v>
      </c>
      <c r="AI110" s="32">
        <f t="shared" si="142"/>
        <v>0.75</v>
      </c>
      <c r="AJ110" s="32">
        <v>1</v>
      </c>
      <c r="AK110" s="32">
        <v>3</v>
      </c>
      <c r="AL110" s="32">
        <v>2</v>
      </c>
      <c r="AM110" s="32">
        <f t="shared" si="143"/>
        <v>0.75</v>
      </c>
      <c r="AN110" s="32">
        <v>4</v>
      </c>
      <c r="AO110" s="32">
        <v>4</v>
      </c>
      <c r="AP110" s="32">
        <v>1</v>
      </c>
      <c r="AQ110" s="32">
        <f t="shared" si="144"/>
        <v>2</v>
      </c>
      <c r="AR110" s="32">
        <f t="shared" si="145"/>
        <v>11.875</v>
      </c>
      <c r="AS110" s="32">
        <f t="shared" si="146"/>
        <v>95</v>
      </c>
      <c r="AT110" s="33">
        <v>40000</v>
      </c>
      <c r="AU110" s="32">
        <f t="shared" si="147"/>
        <v>475000</v>
      </c>
      <c r="AV110" s="32">
        <f t="shared" si="148"/>
        <v>3800000</v>
      </c>
    </row>
    <row r="111" spans="1:48">
      <c r="A111" s="32">
        <v>46</v>
      </c>
      <c r="B111" s="32" t="s">
        <v>43</v>
      </c>
      <c r="C111" s="32">
        <v>0.25</v>
      </c>
      <c r="D111" s="32">
        <v>1</v>
      </c>
      <c r="E111" s="32">
        <v>5</v>
      </c>
      <c r="F111" s="32">
        <v>1</v>
      </c>
      <c r="G111" s="32">
        <f t="shared" si="135"/>
        <v>0.625</v>
      </c>
      <c r="H111" s="32">
        <v>2</v>
      </c>
      <c r="I111" s="32">
        <v>3</v>
      </c>
      <c r="J111" s="32">
        <v>1</v>
      </c>
      <c r="K111" s="32">
        <f t="shared" si="136"/>
        <v>0.75</v>
      </c>
      <c r="L111" s="32">
        <v>2</v>
      </c>
      <c r="M111" s="32">
        <v>2</v>
      </c>
      <c r="N111" s="32">
        <v>1</v>
      </c>
      <c r="O111" s="32">
        <f t="shared" si="137"/>
        <v>0.5</v>
      </c>
      <c r="P111" s="32">
        <v>2</v>
      </c>
      <c r="Q111" s="32">
        <v>3</v>
      </c>
      <c r="R111" s="32">
        <v>1</v>
      </c>
      <c r="S111" s="32">
        <f t="shared" si="138"/>
        <v>0.75</v>
      </c>
      <c r="T111" s="32">
        <v>4</v>
      </c>
      <c r="U111" s="32">
        <v>1</v>
      </c>
      <c r="V111" s="32">
        <v>1</v>
      </c>
      <c r="W111" s="32">
        <f t="shared" si="139"/>
        <v>0.5</v>
      </c>
      <c r="X111" s="32">
        <v>13</v>
      </c>
      <c r="Y111" s="32">
        <v>2</v>
      </c>
      <c r="Z111" s="32">
        <v>1</v>
      </c>
      <c r="AA111" s="32">
        <f t="shared" si="140"/>
        <v>3.25</v>
      </c>
      <c r="AB111" s="32">
        <v>1</v>
      </c>
      <c r="AC111" s="32">
        <v>3</v>
      </c>
      <c r="AD111" s="32">
        <v>2</v>
      </c>
      <c r="AE111" s="32">
        <f t="shared" si="141"/>
        <v>0.75</v>
      </c>
      <c r="AF111" s="32">
        <v>2</v>
      </c>
      <c r="AG111" s="32">
        <v>3</v>
      </c>
      <c r="AH111" s="32">
        <v>3</v>
      </c>
      <c r="AI111" s="32">
        <f t="shared" si="142"/>
        <v>2.25</v>
      </c>
      <c r="AJ111" s="32">
        <v>0</v>
      </c>
      <c r="AK111" s="32">
        <v>0</v>
      </c>
      <c r="AL111" s="32">
        <v>0</v>
      </c>
      <c r="AM111" s="32">
        <f t="shared" si="143"/>
        <v>0</v>
      </c>
      <c r="AN111" s="32">
        <v>4</v>
      </c>
      <c r="AO111" s="32">
        <v>5</v>
      </c>
      <c r="AP111" s="32">
        <v>1</v>
      </c>
      <c r="AQ111" s="32">
        <f t="shared" si="144"/>
        <v>2.5</v>
      </c>
      <c r="AR111" s="32">
        <f t="shared" si="145"/>
        <v>11.875</v>
      </c>
      <c r="AS111" s="32">
        <f t="shared" si="146"/>
        <v>47.5</v>
      </c>
      <c r="AT111" s="33">
        <v>40000</v>
      </c>
      <c r="AU111" s="32">
        <f t="shared" si="147"/>
        <v>475000</v>
      </c>
      <c r="AV111" s="32">
        <f t="shared" si="148"/>
        <v>1900000</v>
      </c>
    </row>
    <row r="112" spans="1:48">
      <c r="A112" s="32">
        <v>47</v>
      </c>
      <c r="B112" s="32" t="s">
        <v>178</v>
      </c>
      <c r="C112" s="32">
        <v>0.125</v>
      </c>
      <c r="D112" s="32">
        <v>1</v>
      </c>
      <c r="E112" s="32">
        <v>5</v>
      </c>
      <c r="F112" s="32">
        <v>1</v>
      </c>
      <c r="G112" s="32">
        <f t="shared" si="135"/>
        <v>0.625</v>
      </c>
      <c r="H112" s="32">
        <v>2</v>
      </c>
      <c r="I112" s="32">
        <v>4</v>
      </c>
      <c r="J112" s="32">
        <v>1</v>
      </c>
      <c r="K112" s="32">
        <f t="shared" si="136"/>
        <v>1</v>
      </c>
      <c r="L112" s="32">
        <v>2</v>
      </c>
      <c r="M112" s="32">
        <v>5</v>
      </c>
      <c r="N112" s="32">
        <v>1</v>
      </c>
      <c r="O112" s="32">
        <f t="shared" si="137"/>
        <v>1.25</v>
      </c>
      <c r="P112" s="32">
        <v>1</v>
      </c>
      <c r="Q112" s="32">
        <v>3</v>
      </c>
      <c r="R112" s="32">
        <v>1</v>
      </c>
      <c r="S112" s="32">
        <f t="shared" si="138"/>
        <v>0.375</v>
      </c>
      <c r="T112" s="32">
        <v>2</v>
      </c>
      <c r="U112" s="32">
        <v>2</v>
      </c>
      <c r="V112" s="32">
        <v>1</v>
      </c>
      <c r="W112" s="32">
        <f t="shared" si="139"/>
        <v>0.5</v>
      </c>
      <c r="X112" s="32">
        <v>10</v>
      </c>
      <c r="Y112" s="32">
        <v>5</v>
      </c>
      <c r="Z112" s="32">
        <v>1</v>
      </c>
      <c r="AA112" s="32">
        <f t="shared" si="140"/>
        <v>6.25</v>
      </c>
      <c r="AB112" s="32">
        <v>1</v>
      </c>
      <c r="AC112" s="32">
        <v>4</v>
      </c>
      <c r="AD112" s="32">
        <v>3</v>
      </c>
      <c r="AE112" s="32">
        <f t="shared" si="141"/>
        <v>1.5</v>
      </c>
      <c r="AF112" s="32">
        <v>1</v>
      </c>
      <c r="AG112" s="32">
        <v>4</v>
      </c>
      <c r="AH112" s="32">
        <v>3</v>
      </c>
      <c r="AI112" s="32">
        <f t="shared" si="142"/>
        <v>1.5</v>
      </c>
      <c r="AJ112" s="32">
        <v>1</v>
      </c>
      <c r="AK112" s="32">
        <v>4</v>
      </c>
      <c r="AL112" s="32">
        <v>3</v>
      </c>
      <c r="AM112" s="32">
        <f t="shared" si="143"/>
        <v>1.5</v>
      </c>
      <c r="AN112" s="32">
        <v>6</v>
      </c>
      <c r="AO112" s="32">
        <v>6</v>
      </c>
      <c r="AP112" s="32">
        <v>1</v>
      </c>
      <c r="AQ112" s="32">
        <f t="shared" si="144"/>
        <v>4.5</v>
      </c>
      <c r="AR112" s="32">
        <f t="shared" si="145"/>
        <v>19</v>
      </c>
      <c r="AS112" s="32">
        <f t="shared" si="146"/>
        <v>152</v>
      </c>
      <c r="AT112" s="33">
        <v>40000</v>
      </c>
      <c r="AU112" s="32">
        <f t="shared" si="147"/>
        <v>760000</v>
      </c>
      <c r="AV112" s="32">
        <f t="shared" si="148"/>
        <v>6080000</v>
      </c>
    </row>
    <row r="113" spans="1:48">
      <c r="A113" s="32">
        <v>48</v>
      </c>
      <c r="B113" s="32" t="s">
        <v>179</v>
      </c>
      <c r="C113" s="32">
        <v>0.125</v>
      </c>
      <c r="D113" s="32">
        <v>1</v>
      </c>
      <c r="E113" s="32">
        <v>3</v>
      </c>
      <c r="F113" s="32">
        <v>1</v>
      </c>
      <c r="G113" s="32">
        <f t="shared" si="135"/>
        <v>0.375</v>
      </c>
      <c r="H113" s="32">
        <v>2</v>
      </c>
      <c r="I113" s="32">
        <v>4</v>
      </c>
      <c r="J113" s="32">
        <v>1</v>
      </c>
      <c r="K113" s="32">
        <f t="shared" si="136"/>
        <v>1</v>
      </c>
      <c r="L113" s="32">
        <v>2</v>
      </c>
      <c r="M113" s="32">
        <v>3</v>
      </c>
      <c r="N113" s="32">
        <v>1</v>
      </c>
      <c r="O113" s="32">
        <f t="shared" si="137"/>
        <v>0.75</v>
      </c>
      <c r="P113" s="32">
        <v>2</v>
      </c>
      <c r="Q113" s="32">
        <v>3</v>
      </c>
      <c r="R113" s="32">
        <v>1</v>
      </c>
      <c r="S113" s="32">
        <f t="shared" si="138"/>
        <v>0.75</v>
      </c>
      <c r="T113" s="32">
        <v>2</v>
      </c>
      <c r="U113" s="32">
        <v>3</v>
      </c>
      <c r="V113" s="32">
        <v>1</v>
      </c>
      <c r="W113" s="32">
        <f t="shared" si="139"/>
        <v>0.75</v>
      </c>
      <c r="X113" s="32">
        <v>8</v>
      </c>
      <c r="Y113" s="32">
        <v>5</v>
      </c>
      <c r="Z113" s="32">
        <v>1</v>
      </c>
      <c r="AA113" s="32">
        <f t="shared" si="140"/>
        <v>5</v>
      </c>
      <c r="AB113" s="32">
        <v>1</v>
      </c>
      <c r="AC113" s="32">
        <v>5</v>
      </c>
      <c r="AD113" s="32">
        <v>2</v>
      </c>
      <c r="AE113" s="32">
        <f t="shared" si="141"/>
        <v>1.25</v>
      </c>
      <c r="AF113" s="32">
        <v>3</v>
      </c>
      <c r="AG113" s="32">
        <v>3</v>
      </c>
      <c r="AH113" s="32">
        <v>3</v>
      </c>
      <c r="AI113" s="32">
        <f t="shared" si="142"/>
        <v>3.375</v>
      </c>
      <c r="AJ113" s="32">
        <v>0</v>
      </c>
      <c r="AK113" s="32">
        <v>0</v>
      </c>
      <c r="AL113" s="32">
        <v>0</v>
      </c>
      <c r="AM113" s="32">
        <f t="shared" si="143"/>
        <v>0</v>
      </c>
      <c r="AN113" s="32">
        <v>5</v>
      </c>
      <c r="AO113" s="32">
        <v>6</v>
      </c>
      <c r="AP113" s="32">
        <v>1</v>
      </c>
      <c r="AQ113" s="32">
        <f t="shared" si="144"/>
        <v>3.75</v>
      </c>
      <c r="AR113" s="32">
        <f t="shared" si="145"/>
        <v>17</v>
      </c>
      <c r="AS113" s="32">
        <f t="shared" si="146"/>
        <v>136</v>
      </c>
      <c r="AT113" s="33">
        <v>40000</v>
      </c>
      <c r="AU113" s="32">
        <f t="shared" si="147"/>
        <v>680000</v>
      </c>
      <c r="AV113" s="32">
        <f t="shared" si="148"/>
        <v>5440000</v>
      </c>
    </row>
    <row r="114" spans="1:48">
      <c r="A114" s="32">
        <v>49</v>
      </c>
      <c r="B114" s="32" t="s">
        <v>180</v>
      </c>
      <c r="C114" s="32">
        <v>0.22500000000000001</v>
      </c>
      <c r="D114" s="32">
        <v>2</v>
      </c>
      <c r="E114" s="32">
        <v>5</v>
      </c>
      <c r="F114" s="32">
        <v>1</v>
      </c>
      <c r="G114" s="32">
        <f t="shared" si="135"/>
        <v>1.25</v>
      </c>
      <c r="H114" s="32">
        <v>2</v>
      </c>
      <c r="I114" s="32">
        <v>3</v>
      </c>
      <c r="J114" s="32">
        <v>1</v>
      </c>
      <c r="K114" s="32">
        <f t="shared" si="136"/>
        <v>0.75</v>
      </c>
      <c r="L114" s="32">
        <v>2</v>
      </c>
      <c r="M114" s="32">
        <v>2</v>
      </c>
      <c r="N114" s="32">
        <v>1</v>
      </c>
      <c r="O114" s="32">
        <f t="shared" si="137"/>
        <v>0.5</v>
      </c>
      <c r="P114" s="32">
        <v>2</v>
      </c>
      <c r="Q114" s="32">
        <v>2</v>
      </c>
      <c r="R114" s="32">
        <v>1</v>
      </c>
      <c r="S114" s="32">
        <f t="shared" si="138"/>
        <v>0.5</v>
      </c>
      <c r="T114" s="32">
        <v>4</v>
      </c>
      <c r="U114" s="32">
        <v>3</v>
      </c>
      <c r="V114" s="32">
        <v>1</v>
      </c>
      <c r="W114" s="32">
        <f t="shared" si="139"/>
        <v>1.5</v>
      </c>
      <c r="X114" s="32">
        <v>12</v>
      </c>
      <c r="Y114" s="32">
        <v>6</v>
      </c>
      <c r="Z114" s="32">
        <v>1</v>
      </c>
      <c r="AA114" s="32">
        <f t="shared" si="140"/>
        <v>9</v>
      </c>
      <c r="AB114" s="32">
        <v>1</v>
      </c>
      <c r="AC114" s="32">
        <v>5</v>
      </c>
      <c r="AD114" s="32">
        <v>3</v>
      </c>
      <c r="AE114" s="32">
        <f t="shared" si="141"/>
        <v>1.875</v>
      </c>
      <c r="AF114" s="32">
        <v>1</v>
      </c>
      <c r="AG114" s="32">
        <v>5</v>
      </c>
      <c r="AH114" s="32">
        <v>3</v>
      </c>
      <c r="AI114" s="32">
        <f t="shared" si="142"/>
        <v>1.875</v>
      </c>
      <c r="AJ114" s="32">
        <v>1</v>
      </c>
      <c r="AK114" s="32">
        <v>2</v>
      </c>
      <c r="AL114" s="32">
        <v>1</v>
      </c>
      <c r="AM114" s="32">
        <f t="shared" si="143"/>
        <v>0.25</v>
      </c>
      <c r="AN114" s="32">
        <v>5</v>
      </c>
      <c r="AO114" s="32">
        <v>8</v>
      </c>
      <c r="AP114" s="32">
        <v>1</v>
      </c>
      <c r="AQ114" s="32">
        <f t="shared" si="144"/>
        <v>5</v>
      </c>
      <c r="AR114" s="32">
        <f t="shared" si="145"/>
        <v>22.5</v>
      </c>
      <c r="AS114" s="32">
        <f t="shared" si="146"/>
        <v>100</v>
      </c>
      <c r="AT114" s="33">
        <v>40000</v>
      </c>
      <c r="AU114" s="32">
        <f t="shared" si="147"/>
        <v>900000</v>
      </c>
      <c r="AV114" s="32">
        <f t="shared" si="148"/>
        <v>4000000</v>
      </c>
    </row>
    <row r="115" spans="1:48">
      <c r="A115" s="32">
        <v>50</v>
      </c>
      <c r="B115" s="32" t="s">
        <v>181</v>
      </c>
      <c r="C115" s="32">
        <v>0.215</v>
      </c>
      <c r="D115" s="32">
        <v>3</v>
      </c>
      <c r="E115" s="32">
        <v>5</v>
      </c>
      <c r="F115" s="32">
        <v>1</v>
      </c>
      <c r="G115" s="32">
        <f t="shared" si="135"/>
        <v>1.875</v>
      </c>
      <c r="H115" s="32">
        <v>2</v>
      </c>
      <c r="I115" s="32">
        <v>4</v>
      </c>
      <c r="J115" s="32">
        <v>1</v>
      </c>
      <c r="K115" s="32">
        <f t="shared" si="136"/>
        <v>1</v>
      </c>
      <c r="L115" s="32">
        <v>3</v>
      </c>
      <c r="M115" s="32">
        <v>3</v>
      </c>
      <c r="N115" s="32">
        <v>1</v>
      </c>
      <c r="O115" s="32">
        <f t="shared" si="137"/>
        <v>1.125</v>
      </c>
      <c r="P115" s="32">
        <v>2</v>
      </c>
      <c r="Q115" s="32">
        <v>3</v>
      </c>
      <c r="R115" s="32">
        <v>1</v>
      </c>
      <c r="S115" s="32">
        <f t="shared" si="138"/>
        <v>0.75</v>
      </c>
      <c r="T115" s="32">
        <v>4</v>
      </c>
      <c r="U115" s="32">
        <v>2</v>
      </c>
      <c r="V115" s="32">
        <v>1</v>
      </c>
      <c r="W115" s="32">
        <f t="shared" si="139"/>
        <v>1</v>
      </c>
      <c r="X115" s="32">
        <v>15</v>
      </c>
      <c r="Y115" s="32">
        <v>5</v>
      </c>
      <c r="Z115" s="32">
        <v>1</v>
      </c>
      <c r="AA115" s="32">
        <f t="shared" si="140"/>
        <v>9.375</v>
      </c>
      <c r="AB115" s="32">
        <v>1</v>
      </c>
      <c r="AC115" s="32">
        <v>4</v>
      </c>
      <c r="AD115" s="32">
        <v>3</v>
      </c>
      <c r="AE115" s="32">
        <f t="shared" si="141"/>
        <v>1.5</v>
      </c>
      <c r="AF115" s="32">
        <v>1</v>
      </c>
      <c r="AG115" s="32">
        <v>4</v>
      </c>
      <c r="AH115" s="32">
        <v>3</v>
      </c>
      <c r="AI115" s="32">
        <f t="shared" si="142"/>
        <v>1.5</v>
      </c>
      <c r="AJ115" s="32">
        <v>1</v>
      </c>
      <c r="AK115" s="32">
        <v>4</v>
      </c>
      <c r="AL115" s="32">
        <v>3</v>
      </c>
      <c r="AM115" s="32">
        <f t="shared" si="143"/>
        <v>1.5</v>
      </c>
      <c r="AN115" s="32">
        <v>7</v>
      </c>
      <c r="AO115" s="32">
        <v>6</v>
      </c>
      <c r="AP115" s="32">
        <v>1</v>
      </c>
      <c r="AQ115" s="32">
        <f t="shared" si="144"/>
        <v>5.25</v>
      </c>
      <c r="AR115" s="32">
        <f t="shared" si="145"/>
        <v>24.875</v>
      </c>
      <c r="AS115" s="32">
        <f t="shared" si="146"/>
        <v>115.69767441860465</v>
      </c>
      <c r="AT115" s="33">
        <v>40000</v>
      </c>
      <c r="AU115" s="32">
        <f t="shared" si="147"/>
        <v>995000</v>
      </c>
      <c r="AV115" s="32">
        <f t="shared" si="148"/>
        <v>4627906.9767441861</v>
      </c>
    </row>
    <row r="116" spans="1:48">
      <c r="A116" s="80" t="s">
        <v>369</v>
      </c>
      <c r="B116" s="80"/>
      <c r="C116" s="34">
        <f>SUM(C66:C115)</f>
        <v>14.974999999999998</v>
      </c>
      <c r="D116" s="34">
        <f t="shared" ref="D116:AV116" si="149">SUM(D66:D115)</f>
        <v>94</v>
      </c>
      <c r="E116" s="34">
        <f t="shared" si="149"/>
        <v>258</v>
      </c>
      <c r="F116" s="34">
        <f t="shared" si="149"/>
        <v>50</v>
      </c>
      <c r="G116" s="34">
        <f t="shared" si="149"/>
        <v>60.5</v>
      </c>
      <c r="H116" s="34">
        <f t="shared" si="149"/>
        <v>100</v>
      </c>
      <c r="I116" s="34">
        <f t="shared" si="149"/>
        <v>158</v>
      </c>
      <c r="J116" s="34">
        <f t="shared" si="149"/>
        <v>52</v>
      </c>
      <c r="K116" s="34">
        <f t="shared" si="149"/>
        <v>41.5</v>
      </c>
      <c r="L116" s="34">
        <f t="shared" si="149"/>
        <v>86</v>
      </c>
      <c r="M116" s="34">
        <f t="shared" si="149"/>
        <v>105</v>
      </c>
      <c r="N116" s="34">
        <f t="shared" si="149"/>
        <v>50</v>
      </c>
      <c r="O116" s="34">
        <f t="shared" si="149"/>
        <v>23.375</v>
      </c>
      <c r="P116" s="34">
        <f t="shared" si="149"/>
        <v>93</v>
      </c>
      <c r="Q116" s="34">
        <f t="shared" si="149"/>
        <v>158</v>
      </c>
      <c r="R116" s="34">
        <f t="shared" si="149"/>
        <v>50</v>
      </c>
      <c r="S116" s="34">
        <f t="shared" si="149"/>
        <v>37.375</v>
      </c>
      <c r="T116" s="34">
        <f t="shared" si="149"/>
        <v>159</v>
      </c>
      <c r="U116" s="34">
        <f t="shared" si="149"/>
        <v>102</v>
      </c>
      <c r="V116" s="34">
        <f t="shared" si="149"/>
        <v>50</v>
      </c>
      <c r="W116" s="34">
        <f t="shared" si="149"/>
        <v>40.75</v>
      </c>
      <c r="X116" s="34">
        <f t="shared" si="149"/>
        <v>632</v>
      </c>
      <c r="Y116" s="34">
        <f t="shared" si="149"/>
        <v>242</v>
      </c>
      <c r="Z116" s="34">
        <f t="shared" si="149"/>
        <v>50</v>
      </c>
      <c r="AA116" s="34">
        <f t="shared" si="149"/>
        <v>390.5</v>
      </c>
      <c r="AB116" s="34">
        <f t="shared" si="149"/>
        <v>50</v>
      </c>
      <c r="AC116" s="34">
        <f t="shared" si="149"/>
        <v>193</v>
      </c>
      <c r="AD116" s="34">
        <f t="shared" si="149"/>
        <v>116</v>
      </c>
      <c r="AE116" s="34">
        <f t="shared" si="149"/>
        <v>57.125</v>
      </c>
      <c r="AF116" s="34">
        <f t="shared" si="149"/>
        <v>72</v>
      </c>
      <c r="AG116" s="34">
        <f t="shared" si="149"/>
        <v>179</v>
      </c>
      <c r="AH116" s="34">
        <f t="shared" si="149"/>
        <v>150</v>
      </c>
      <c r="AI116" s="34">
        <f t="shared" si="149"/>
        <v>97.875</v>
      </c>
      <c r="AJ116" s="34">
        <f t="shared" si="149"/>
        <v>31</v>
      </c>
      <c r="AK116" s="34">
        <f t="shared" si="149"/>
        <v>96</v>
      </c>
      <c r="AL116" s="34">
        <f t="shared" si="149"/>
        <v>79</v>
      </c>
      <c r="AM116" s="34">
        <f t="shared" si="149"/>
        <v>34.5</v>
      </c>
      <c r="AN116" s="34">
        <f t="shared" si="149"/>
        <v>237</v>
      </c>
      <c r="AO116" s="34">
        <f t="shared" si="149"/>
        <v>289</v>
      </c>
      <c r="AP116" s="34">
        <f t="shared" si="149"/>
        <v>50</v>
      </c>
      <c r="AQ116" s="34">
        <f t="shared" si="149"/>
        <v>173.125</v>
      </c>
      <c r="AR116" s="34">
        <f t="shared" si="149"/>
        <v>956.625</v>
      </c>
      <c r="AS116" s="34">
        <f t="shared" si="149"/>
        <v>5524.6768410852719</v>
      </c>
      <c r="AT116" s="34">
        <f t="shared" si="149"/>
        <v>2000000</v>
      </c>
      <c r="AU116" s="34">
        <f t="shared" si="149"/>
        <v>38265000</v>
      </c>
      <c r="AV116" s="34">
        <f t="shared" si="149"/>
        <v>220987073.64341086</v>
      </c>
    </row>
    <row r="117" spans="1:48">
      <c r="A117" s="79" t="s">
        <v>370</v>
      </c>
      <c r="B117" s="79"/>
      <c r="C117" s="35">
        <f>AVERAGE(C66:C115)</f>
        <v>0.29949999999999993</v>
      </c>
      <c r="D117" s="35">
        <f t="shared" ref="D117:AV117" si="150">AVERAGE(D66:D115)</f>
        <v>1.88</v>
      </c>
      <c r="E117" s="35">
        <f t="shared" si="150"/>
        <v>5.16</v>
      </c>
      <c r="F117" s="35">
        <f t="shared" si="150"/>
        <v>1</v>
      </c>
      <c r="G117" s="35">
        <f t="shared" si="150"/>
        <v>1.21</v>
      </c>
      <c r="H117" s="35">
        <f t="shared" si="150"/>
        <v>2</v>
      </c>
      <c r="I117" s="35">
        <f t="shared" si="150"/>
        <v>3.16</v>
      </c>
      <c r="J117" s="35">
        <f t="shared" si="150"/>
        <v>1.04</v>
      </c>
      <c r="K117" s="35">
        <f t="shared" si="150"/>
        <v>0.83</v>
      </c>
      <c r="L117" s="35">
        <f t="shared" si="150"/>
        <v>1.72</v>
      </c>
      <c r="M117" s="35">
        <f t="shared" si="150"/>
        <v>2.1</v>
      </c>
      <c r="N117" s="35">
        <f t="shared" si="150"/>
        <v>1</v>
      </c>
      <c r="O117" s="35">
        <f t="shared" si="150"/>
        <v>0.46750000000000003</v>
      </c>
      <c r="P117" s="35">
        <f t="shared" si="150"/>
        <v>1.86</v>
      </c>
      <c r="Q117" s="35">
        <f t="shared" si="150"/>
        <v>3.16</v>
      </c>
      <c r="R117" s="35">
        <f t="shared" si="150"/>
        <v>1</v>
      </c>
      <c r="S117" s="35">
        <f t="shared" si="150"/>
        <v>0.74750000000000005</v>
      </c>
      <c r="T117" s="35">
        <f t="shared" si="150"/>
        <v>3.18</v>
      </c>
      <c r="U117" s="35">
        <f t="shared" si="150"/>
        <v>2.04</v>
      </c>
      <c r="V117" s="35">
        <f t="shared" si="150"/>
        <v>1</v>
      </c>
      <c r="W117" s="35">
        <f t="shared" si="150"/>
        <v>0.81499999999999995</v>
      </c>
      <c r="X117" s="35">
        <f t="shared" si="150"/>
        <v>12.64</v>
      </c>
      <c r="Y117" s="35">
        <f t="shared" si="150"/>
        <v>4.84</v>
      </c>
      <c r="Z117" s="35">
        <f t="shared" si="150"/>
        <v>1</v>
      </c>
      <c r="AA117" s="35">
        <f t="shared" si="150"/>
        <v>7.81</v>
      </c>
      <c r="AB117" s="35">
        <f t="shared" si="150"/>
        <v>1</v>
      </c>
      <c r="AC117" s="35">
        <f t="shared" si="150"/>
        <v>3.86</v>
      </c>
      <c r="AD117" s="35">
        <f t="shared" si="150"/>
        <v>2.3199999999999998</v>
      </c>
      <c r="AE117" s="35">
        <f t="shared" si="150"/>
        <v>1.1425000000000001</v>
      </c>
      <c r="AF117" s="35">
        <f t="shared" si="150"/>
        <v>1.44</v>
      </c>
      <c r="AG117" s="35">
        <f t="shared" si="150"/>
        <v>3.58</v>
      </c>
      <c r="AH117" s="35">
        <f t="shared" si="150"/>
        <v>3</v>
      </c>
      <c r="AI117" s="35">
        <f t="shared" si="150"/>
        <v>1.9575</v>
      </c>
      <c r="AJ117" s="35">
        <f t="shared" si="150"/>
        <v>0.62</v>
      </c>
      <c r="AK117" s="35">
        <f t="shared" si="150"/>
        <v>1.92</v>
      </c>
      <c r="AL117" s="35">
        <f t="shared" si="150"/>
        <v>1.58</v>
      </c>
      <c r="AM117" s="35">
        <f t="shared" si="150"/>
        <v>0.69</v>
      </c>
      <c r="AN117" s="35">
        <f t="shared" si="150"/>
        <v>4.74</v>
      </c>
      <c r="AO117" s="35">
        <f t="shared" si="150"/>
        <v>5.78</v>
      </c>
      <c r="AP117" s="35">
        <f t="shared" si="150"/>
        <v>1</v>
      </c>
      <c r="AQ117" s="35">
        <f t="shared" si="150"/>
        <v>3.4624999999999999</v>
      </c>
      <c r="AR117" s="35">
        <f t="shared" si="150"/>
        <v>19.1325</v>
      </c>
      <c r="AS117" s="35">
        <f t="shared" si="150"/>
        <v>110.49353682170543</v>
      </c>
      <c r="AT117" s="35">
        <f t="shared" si="150"/>
        <v>40000</v>
      </c>
      <c r="AU117" s="35">
        <f t="shared" si="150"/>
        <v>765300</v>
      </c>
      <c r="AV117" s="35">
        <f t="shared" si="150"/>
        <v>4419741.4728682172</v>
      </c>
    </row>
    <row r="118" spans="1:48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</row>
    <row r="119" spans="1:48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</row>
    <row r="120" spans="1:48">
      <c r="A120" s="29" t="s">
        <v>397</v>
      </c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</row>
    <row r="121" spans="1:48" s="28" customFormat="1" ht="15.75" customHeight="1">
      <c r="A121" s="74" t="s">
        <v>0</v>
      </c>
      <c r="B121" s="74" t="s">
        <v>1</v>
      </c>
      <c r="C121" s="74" t="s">
        <v>2</v>
      </c>
      <c r="D121" s="74" t="s">
        <v>382</v>
      </c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 t="s">
        <v>386</v>
      </c>
      <c r="AS121" s="74"/>
      <c r="AT121" s="74" t="s">
        <v>383</v>
      </c>
      <c r="AU121" s="74" t="s">
        <v>384</v>
      </c>
      <c r="AV121" s="74"/>
    </row>
    <row r="122" spans="1:48" s="28" customFormat="1">
      <c r="A122" s="75"/>
      <c r="B122" s="75"/>
      <c r="C122" s="75"/>
      <c r="D122" s="77" t="s">
        <v>107</v>
      </c>
      <c r="E122" s="77"/>
      <c r="F122" s="77"/>
      <c r="G122" s="77"/>
      <c r="H122" s="77"/>
      <c r="I122" s="77"/>
      <c r="J122" s="77"/>
      <c r="K122" s="77"/>
      <c r="L122" s="77" t="s">
        <v>109</v>
      </c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 t="s">
        <v>110</v>
      </c>
      <c r="Y122" s="77"/>
      <c r="Z122" s="77"/>
      <c r="AA122" s="77"/>
      <c r="AB122" s="77" t="s">
        <v>385</v>
      </c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8" t="s">
        <v>113</v>
      </c>
      <c r="AO122" s="78"/>
      <c r="AP122" s="78"/>
      <c r="AQ122" s="78"/>
      <c r="AR122" s="75"/>
      <c r="AS122" s="75"/>
      <c r="AT122" s="75"/>
      <c r="AU122" s="75"/>
      <c r="AV122" s="75"/>
    </row>
    <row r="123" spans="1:48" s="28" customFormat="1" ht="63">
      <c r="A123" s="76"/>
      <c r="B123" s="76"/>
      <c r="C123" s="76"/>
      <c r="D123" s="30" t="s">
        <v>387</v>
      </c>
      <c r="E123" s="30" t="s">
        <v>388</v>
      </c>
      <c r="F123" s="30" t="s">
        <v>389</v>
      </c>
      <c r="G123" s="30" t="s">
        <v>386</v>
      </c>
      <c r="H123" s="30" t="s">
        <v>108</v>
      </c>
      <c r="I123" s="30" t="s">
        <v>388</v>
      </c>
      <c r="J123" s="30" t="s">
        <v>389</v>
      </c>
      <c r="K123" s="31" t="s">
        <v>386</v>
      </c>
      <c r="L123" s="30" t="s">
        <v>390</v>
      </c>
      <c r="M123" s="30" t="s">
        <v>388</v>
      </c>
      <c r="N123" s="30" t="s">
        <v>389</v>
      </c>
      <c r="O123" s="30" t="s">
        <v>386</v>
      </c>
      <c r="P123" s="30" t="s">
        <v>391</v>
      </c>
      <c r="Q123" s="30" t="s">
        <v>388</v>
      </c>
      <c r="R123" s="30" t="s">
        <v>389</v>
      </c>
      <c r="S123" s="30" t="s">
        <v>386</v>
      </c>
      <c r="T123" s="30" t="s">
        <v>392</v>
      </c>
      <c r="U123" s="30" t="s">
        <v>388</v>
      </c>
      <c r="V123" s="30" t="s">
        <v>389</v>
      </c>
      <c r="W123" s="30" t="s">
        <v>386</v>
      </c>
      <c r="X123" s="30" t="s">
        <v>393</v>
      </c>
      <c r="Y123" s="30" t="s">
        <v>388</v>
      </c>
      <c r="Z123" s="30" t="s">
        <v>389</v>
      </c>
      <c r="AA123" s="30" t="s">
        <v>386</v>
      </c>
      <c r="AB123" s="30" t="s">
        <v>394</v>
      </c>
      <c r="AC123" s="30" t="s">
        <v>388</v>
      </c>
      <c r="AD123" s="30" t="s">
        <v>389</v>
      </c>
      <c r="AE123" s="30" t="s">
        <v>386</v>
      </c>
      <c r="AF123" s="30" t="s">
        <v>111</v>
      </c>
      <c r="AG123" s="31" t="s">
        <v>388</v>
      </c>
      <c r="AH123" s="30" t="s">
        <v>389</v>
      </c>
      <c r="AI123" s="30" t="s">
        <v>386</v>
      </c>
      <c r="AJ123" s="30" t="s">
        <v>395</v>
      </c>
      <c r="AK123" s="30" t="s">
        <v>388</v>
      </c>
      <c r="AL123" s="30" t="s">
        <v>389</v>
      </c>
      <c r="AM123" s="30" t="s">
        <v>386</v>
      </c>
      <c r="AN123" s="30" t="s">
        <v>393</v>
      </c>
      <c r="AO123" s="30" t="s">
        <v>388</v>
      </c>
      <c r="AP123" s="30" t="s">
        <v>389</v>
      </c>
      <c r="AQ123" s="30" t="s">
        <v>386</v>
      </c>
      <c r="AR123" s="30" t="s">
        <v>160</v>
      </c>
      <c r="AS123" s="30" t="s">
        <v>161</v>
      </c>
      <c r="AT123" s="76"/>
      <c r="AU123" s="30" t="s">
        <v>160</v>
      </c>
      <c r="AV123" s="30" t="s">
        <v>161</v>
      </c>
    </row>
    <row r="124" spans="1:48">
      <c r="A124" s="32">
        <v>1</v>
      </c>
      <c r="B124" s="32" t="s">
        <v>5</v>
      </c>
      <c r="C124" s="32">
        <v>0.25</v>
      </c>
      <c r="D124" s="32">
        <v>2</v>
      </c>
      <c r="E124" s="32">
        <v>5</v>
      </c>
      <c r="F124" s="32">
        <v>1</v>
      </c>
      <c r="G124" s="32">
        <v>1.25</v>
      </c>
      <c r="H124" s="32">
        <v>0</v>
      </c>
      <c r="I124" s="32">
        <v>0</v>
      </c>
      <c r="J124" s="32">
        <v>0</v>
      </c>
      <c r="K124" s="32">
        <v>0</v>
      </c>
      <c r="L124" s="32">
        <v>2</v>
      </c>
      <c r="M124" s="32">
        <v>2</v>
      </c>
      <c r="N124" s="32">
        <v>1</v>
      </c>
      <c r="O124" s="32">
        <v>0.5</v>
      </c>
      <c r="P124" s="32">
        <v>2</v>
      </c>
      <c r="Q124" s="32">
        <v>3</v>
      </c>
      <c r="R124" s="32">
        <v>1</v>
      </c>
      <c r="S124" s="32">
        <v>0.75</v>
      </c>
      <c r="T124" s="32">
        <v>2</v>
      </c>
      <c r="U124" s="32">
        <v>1</v>
      </c>
      <c r="V124" s="32">
        <v>1</v>
      </c>
      <c r="W124" s="32">
        <v>0.25</v>
      </c>
      <c r="X124" s="32">
        <v>0</v>
      </c>
      <c r="Y124" s="32">
        <v>0</v>
      </c>
      <c r="Z124" s="32">
        <v>0</v>
      </c>
      <c r="AA124" s="32">
        <v>0</v>
      </c>
      <c r="AB124" s="32">
        <v>1</v>
      </c>
      <c r="AC124" s="32">
        <v>4</v>
      </c>
      <c r="AD124" s="32">
        <v>2</v>
      </c>
      <c r="AE124" s="32">
        <v>1</v>
      </c>
      <c r="AF124" s="32">
        <v>1</v>
      </c>
      <c r="AG124" s="32">
        <v>4</v>
      </c>
      <c r="AH124" s="32">
        <v>3</v>
      </c>
      <c r="AI124" s="32">
        <v>1.5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Q124" s="32">
        <v>0</v>
      </c>
      <c r="AR124" s="32">
        <f>SUM(AQ124,AM124,AI124,AE124,AA124,W124,S124,O124,K124,G124)</f>
        <v>5.25</v>
      </c>
      <c r="AS124" s="32">
        <f>AR124/C124</f>
        <v>21</v>
      </c>
      <c r="AT124" s="33">
        <v>40000</v>
      </c>
      <c r="AU124" s="32">
        <f>AR124*AT124</f>
        <v>210000</v>
      </c>
      <c r="AV124" s="32">
        <f>AS124*AT124</f>
        <v>840000</v>
      </c>
    </row>
    <row r="125" spans="1:48">
      <c r="A125" s="32">
        <v>2</v>
      </c>
      <c r="B125" s="32" t="s">
        <v>6</v>
      </c>
      <c r="C125" s="32">
        <v>0.5</v>
      </c>
      <c r="D125" s="32">
        <v>2</v>
      </c>
      <c r="E125" s="32">
        <v>5</v>
      </c>
      <c r="F125" s="32">
        <v>1</v>
      </c>
      <c r="G125" s="32">
        <v>1.25</v>
      </c>
      <c r="H125" s="32">
        <v>0</v>
      </c>
      <c r="I125" s="32">
        <v>0</v>
      </c>
      <c r="J125" s="32">
        <v>0</v>
      </c>
      <c r="K125" s="32">
        <v>0</v>
      </c>
      <c r="L125" s="32">
        <v>1</v>
      </c>
      <c r="M125" s="32">
        <v>2</v>
      </c>
      <c r="N125" s="32">
        <v>1</v>
      </c>
      <c r="O125" s="32">
        <v>0.25</v>
      </c>
      <c r="P125" s="32">
        <v>1</v>
      </c>
      <c r="Q125" s="32">
        <v>6</v>
      </c>
      <c r="R125" s="32">
        <v>1</v>
      </c>
      <c r="S125" s="32">
        <v>0.75</v>
      </c>
      <c r="T125" s="32">
        <v>2</v>
      </c>
      <c r="U125" s="32">
        <v>2</v>
      </c>
      <c r="V125" s="32">
        <v>1</v>
      </c>
      <c r="W125" s="32">
        <v>0.5</v>
      </c>
      <c r="X125" s="32">
        <v>0</v>
      </c>
      <c r="Y125" s="32">
        <v>0</v>
      </c>
      <c r="Z125" s="32">
        <v>0</v>
      </c>
      <c r="AA125" s="32">
        <v>0</v>
      </c>
      <c r="AB125" s="32">
        <v>1</v>
      </c>
      <c r="AC125" s="32">
        <v>5</v>
      </c>
      <c r="AD125" s="32">
        <v>3</v>
      </c>
      <c r="AE125" s="32">
        <v>1.875</v>
      </c>
      <c r="AF125" s="32">
        <v>2</v>
      </c>
      <c r="AG125" s="32">
        <v>5</v>
      </c>
      <c r="AH125" s="32">
        <v>3</v>
      </c>
      <c r="AI125" s="32">
        <v>3.75</v>
      </c>
      <c r="AJ125" s="32">
        <v>1</v>
      </c>
      <c r="AK125" s="32">
        <v>4</v>
      </c>
      <c r="AL125" s="32">
        <v>2</v>
      </c>
      <c r="AM125" s="32">
        <v>1</v>
      </c>
      <c r="AN125" s="32">
        <v>0</v>
      </c>
      <c r="AO125" s="32">
        <v>0</v>
      </c>
      <c r="AP125" s="32">
        <v>0</v>
      </c>
      <c r="AQ125" s="32">
        <v>0</v>
      </c>
      <c r="AR125" s="32">
        <f t="shared" ref="AR125:AR153" si="151">SUM(AQ125,AM125,AI125,AE125,AA125,W125,S125,O125,K125,G125)</f>
        <v>9.375</v>
      </c>
      <c r="AS125" s="32">
        <f t="shared" ref="AS125:AS153" si="152">AR125/C125</f>
        <v>18.75</v>
      </c>
      <c r="AT125" s="33">
        <v>40000</v>
      </c>
      <c r="AU125" s="32">
        <f t="shared" ref="AU125:AU153" si="153">AR125*AT125</f>
        <v>375000</v>
      </c>
      <c r="AV125" s="32">
        <f t="shared" ref="AV125:AV153" si="154">AS125*AT125</f>
        <v>750000</v>
      </c>
    </row>
    <row r="126" spans="1:48">
      <c r="A126" s="32">
        <v>3</v>
      </c>
      <c r="B126" s="32" t="s">
        <v>7</v>
      </c>
      <c r="C126" s="32">
        <v>0.25</v>
      </c>
      <c r="D126" s="32">
        <v>1</v>
      </c>
      <c r="E126" s="32">
        <v>6</v>
      </c>
      <c r="F126" s="32">
        <v>1</v>
      </c>
      <c r="G126" s="32">
        <v>0.75</v>
      </c>
      <c r="H126" s="32">
        <v>0</v>
      </c>
      <c r="I126" s="32">
        <v>0</v>
      </c>
      <c r="J126" s="32">
        <v>0</v>
      </c>
      <c r="K126" s="32">
        <v>0</v>
      </c>
      <c r="L126" s="32">
        <v>2</v>
      </c>
      <c r="M126" s="32">
        <v>1</v>
      </c>
      <c r="N126" s="32">
        <v>1</v>
      </c>
      <c r="O126" s="32">
        <v>0.25</v>
      </c>
      <c r="P126" s="32">
        <v>2</v>
      </c>
      <c r="Q126" s="32">
        <v>3</v>
      </c>
      <c r="R126" s="32">
        <v>1</v>
      </c>
      <c r="S126" s="32">
        <v>0.75</v>
      </c>
      <c r="T126" s="32">
        <v>1</v>
      </c>
      <c r="U126" s="32">
        <v>1</v>
      </c>
      <c r="V126" s="32">
        <v>1</v>
      </c>
      <c r="W126" s="32">
        <v>0.125</v>
      </c>
      <c r="X126" s="32">
        <v>0</v>
      </c>
      <c r="Y126" s="32">
        <v>0</v>
      </c>
      <c r="Z126" s="32">
        <v>0</v>
      </c>
      <c r="AA126" s="32">
        <v>0</v>
      </c>
      <c r="AB126" s="32">
        <v>1</v>
      </c>
      <c r="AC126" s="32">
        <v>4</v>
      </c>
      <c r="AD126" s="32">
        <v>2</v>
      </c>
      <c r="AE126" s="32">
        <v>1</v>
      </c>
      <c r="AF126" s="32">
        <v>1</v>
      </c>
      <c r="AG126" s="32">
        <v>4</v>
      </c>
      <c r="AH126" s="32">
        <v>3</v>
      </c>
      <c r="AI126" s="32">
        <v>1.5</v>
      </c>
      <c r="AJ126" s="32">
        <v>2</v>
      </c>
      <c r="AK126" s="32">
        <v>4</v>
      </c>
      <c r="AL126" s="32">
        <v>3</v>
      </c>
      <c r="AM126" s="32">
        <v>3</v>
      </c>
      <c r="AN126" s="32">
        <v>0</v>
      </c>
      <c r="AO126" s="32">
        <v>0</v>
      </c>
      <c r="AP126" s="32">
        <v>0</v>
      </c>
      <c r="AQ126" s="32">
        <v>0</v>
      </c>
      <c r="AR126" s="32">
        <f t="shared" si="151"/>
        <v>7.375</v>
      </c>
      <c r="AS126" s="32">
        <f t="shared" si="152"/>
        <v>29.5</v>
      </c>
      <c r="AT126" s="33">
        <v>40000</v>
      </c>
      <c r="AU126" s="32">
        <f t="shared" si="153"/>
        <v>295000</v>
      </c>
      <c r="AV126" s="32">
        <f t="shared" si="154"/>
        <v>1180000</v>
      </c>
    </row>
    <row r="127" spans="1:48">
      <c r="A127" s="32">
        <v>4</v>
      </c>
      <c r="B127" s="32" t="s">
        <v>8</v>
      </c>
      <c r="C127" s="32">
        <v>0.25</v>
      </c>
      <c r="D127" s="32">
        <v>2</v>
      </c>
      <c r="E127" s="32">
        <v>6</v>
      </c>
      <c r="F127" s="32">
        <v>1</v>
      </c>
      <c r="G127" s="32">
        <v>1.5</v>
      </c>
      <c r="H127" s="32">
        <v>0</v>
      </c>
      <c r="I127" s="32">
        <v>0</v>
      </c>
      <c r="J127" s="32">
        <v>0</v>
      </c>
      <c r="K127" s="32">
        <v>0</v>
      </c>
      <c r="L127" s="32">
        <v>1</v>
      </c>
      <c r="M127" s="32">
        <v>2</v>
      </c>
      <c r="N127" s="32">
        <v>1</v>
      </c>
      <c r="O127" s="32">
        <v>0.25</v>
      </c>
      <c r="P127" s="32">
        <v>2</v>
      </c>
      <c r="Q127" s="32">
        <v>4</v>
      </c>
      <c r="R127" s="32">
        <v>1</v>
      </c>
      <c r="S127" s="32">
        <v>1</v>
      </c>
      <c r="T127" s="32">
        <v>1</v>
      </c>
      <c r="U127" s="32">
        <v>1</v>
      </c>
      <c r="V127" s="32">
        <v>1</v>
      </c>
      <c r="W127" s="32">
        <v>0.125</v>
      </c>
      <c r="X127" s="32">
        <v>0</v>
      </c>
      <c r="Y127" s="32">
        <v>0</v>
      </c>
      <c r="Z127" s="32">
        <v>0</v>
      </c>
      <c r="AA127" s="32">
        <v>0</v>
      </c>
      <c r="AB127" s="32">
        <v>1</v>
      </c>
      <c r="AC127" s="32">
        <v>4</v>
      </c>
      <c r="AD127" s="32">
        <v>2</v>
      </c>
      <c r="AE127" s="32">
        <v>1</v>
      </c>
      <c r="AF127" s="32">
        <v>1</v>
      </c>
      <c r="AG127" s="32">
        <v>3</v>
      </c>
      <c r="AH127" s="32">
        <v>3</v>
      </c>
      <c r="AI127" s="32">
        <v>1.125</v>
      </c>
      <c r="AJ127" s="32">
        <v>1</v>
      </c>
      <c r="AK127" s="32">
        <v>5</v>
      </c>
      <c r="AL127" s="32">
        <v>3</v>
      </c>
      <c r="AM127" s="32">
        <v>1.875</v>
      </c>
      <c r="AN127" s="32">
        <v>0</v>
      </c>
      <c r="AO127" s="32">
        <v>0</v>
      </c>
      <c r="AP127" s="32">
        <v>0</v>
      </c>
      <c r="AQ127" s="32">
        <v>0</v>
      </c>
      <c r="AR127" s="32">
        <f t="shared" si="151"/>
        <v>6.875</v>
      </c>
      <c r="AS127" s="32">
        <f t="shared" si="152"/>
        <v>27.5</v>
      </c>
      <c r="AT127" s="33">
        <v>40000</v>
      </c>
      <c r="AU127" s="32">
        <f t="shared" si="153"/>
        <v>275000</v>
      </c>
      <c r="AV127" s="32">
        <f t="shared" si="154"/>
        <v>1100000</v>
      </c>
    </row>
    <row r="128" spans="1:48">
      <c r="A128" s="32">
        <v>5</v>
      </c>
      <c r="B128" s="32" t="s">
        <v>134</v>
      </c>
      <c r="C128" s="32">
        <v>0.125</v>
      </c>
      <c r="D128" s="32">
        <v>1</v>
      </c>
      <c r="E128" s="32">
        <v>5</v>
      </c>
      <c r="F128" s="32">
        <v>1</v>
      </c>
      <c r="G128" s="32">
        <v>0.625</v>
      </c>
      <c r="H128" s="32">
        <v>0</v>
      </c>
      <c r="I128" s="32">
        <v>0</v>
      </c>
      <c r="J128" s="32">
        <v>0</v>
      </c>
      <c r="K128" s="32">
        <v>0</v>
      </c>
      <c r="L128" s="32">
        <v>1</v>
      </c>
      <c r="M128" s="32">
        <v>2</v>
      </c>
      <c r="N128" s="32">
        <v>1</v>
      </c>
      <c r="O128" s="32">
        <v>0.25</v>
      </c>
      <c r="P128" s="32">
        <v>2</v>
      </c>
      <c r="Q128" s="32">
        <v>4</v>
      </c>
      <c r="R128" s="32">
        <v>1</v>
      </c>
      <c r="S128" s="32">
        <v>1</v>
      </c>
      <c r="T128" s="32">
        <v>2</v>
      </c>
      <c r="U128" s="32">
        <v>1</v>
      </c>
      <c r="V128" s="32">
        <v>1</v>
      </c>
      <c r="W128" s="32">
        <v>0.25</v>
      </c>
      <c r="X128" s="32">
        <v>0</v>
      </c>
      <c r="Y128" s="32">
        <v>0</v>
      </c>
      <c r="Z128" s="32">
        <v>0</v>
      </c>
      <c r="AA128" s="32">
        <v>0</v>
      </c>
      <c r="AB128" s="32">
        <v>1</v>
      </c>
      <c r="AC128" s="32">
        <v>3</v>
      </c>
      <c r="AD128" s="32">
        <v>2</v>
      </c>
      <c r="AE128" s="32">
        <v>0.75</v>
      </c>
      <c r="AF128" s="32">
        <v>1</v>
      </c>
      <c r="AG128" s="32">
        <v>2</v>
      </c>
      <c r="AH128" s="32">
        <v>3</v>
      </c>
      <c r="AI128" s="32">
        <v>0.75</v>
      </c>
      <c r="AJ128" s="32">
        <v>1</v>
      </c>
      <c r="AK128" s="32">
        <v>3</v>
      </c>
      <c r="AL128" s="32">
        <v>2</v>
      </c>
      <c r="AM128" s="32">
        <v>0.75</v>
      </c>
      <c r="AN128" s="32">
        <v>0</v>
      </c>
      <c r="AO128" s="32">
        <v>0</v>
      </c>
      <c r="AP128" s="32">
        <v>0</v>
      </c>
      <c r="AQ128" s="32">
        <v>0</v>
      </c>
      <c r="AR128" s="32">
        <f t="shared" si="151"/>
        <v>4.375</v>
      </c>
      <c r="AS128" s="32">
        <f t="shared" si="152"/>
        <v>35</v>
      </c>
      <c r="AT128" s="33">
        <v>40000</v>
      </c>
      <c r="AU128" s="32">
        <f t="shared" si="153"/>
        <v>175000</v>
      </c>
      <c r="AV128" s="32">
        <f t="shared" si="154"/>
        <v>1400000</v>
      </c>
    </row>
    <row r="129" spans="1:48">
      <c r="A129" s="32">
        <v>6</v>
      </c>
      <c r="B129" s="32" t="s">
        <v>9</v>
      </c>
      <c r="C129" s="32">
        <v>0.15</v>
      </c>
      <c r="D129" s="32">
        <v>1</v>
      </c>
      <c r="E129" s="32">
        <v>5</v>
      </c>
      <c r="F129" s="32">
        <v>1</v>
      </c>
      <c r="G129" s="32">
        <v>0.625</v>
      </c>
      <c r="H129" s="32">
        <v>0</v>
      </c>
      <c r="I129" s="32">
        <v>0</v>
      </c>
      <c r="J129" s="32">
        <v>0</v>
      </c>
      <c r="K129" s="32">
        <v>0</v>
      </c>
      <c r="L129" s="32">
        <v>2</v>
      </c>
      <c r="M129" s="32">
        <v>2</v>
      </c>
      <c r="N129" s="32">
        <v>1</v>
      </c>
      <c r="O129" s="32">
        <v>0.5</v>
      </c>
      <c r="P129" s="32">
        <v>2</v>
      </c>
      <c r="Q129" s="32">
        <v>3</v>
      </c>
      <c r="R129" s="32">
        <v>1</v>
      </c>
      <c r="S129" s="32">
        <v>0.75</v>
      </c>
      <c r="T129" s="32">
        <v>1</v>
      </c>
      <c r="U129" s="32">
        <v>1</v>
      </c>
      <c r="V129" s="32">
        <v>1</v>
      </c>
      <c r="W129" s="32">
        <v>0.125</v>
      </c>
      <c r="X129" s="32">
        <v>0</v>
      </c>
      <c r="Y129" s="32">
        <v>0</v>
      </c>
      <c r="Z129" s="32">
        <v>0</v>
      </c>
      <c r="AA129" s="32">
        <v>0</v>
      </c>
      <c r="AB129" s="32">
        <v>1</v>
      </c>
      <c r="AC129" s="32">
        <v>3</v>
      </c>
      <c r="AD129" s="32">
        <v>2</v>
      </c>
      <c r="AE129" s="32">
        <v>0.75</v>
      </c>
      <c r="AF129" s="32">
        <v>2</v>
      </c>
      <c r="AG129" s="32">
        <v>3</v>
      </c>
      <c r="AH129" s="32">
        <v>3</v>
      </c>
      <c r="AI129" s="32">
        <v>2.25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Q129" s="32">
        <v>0</v>
      </c>
      <c r="AR129" s="32">
        <f t="shared" si="151"/>
        <v>5</v>
      </c>
      <c r="AS129" s="32">
        <f t="shared" si="152"/>
        <v>33.333333333333336</v>
      </c>
      <c r="AT129" s="33">
        <v>40000</v>
      </c>
      <c r="AU129" s="32">
        <f t="shared" si="153"/>
        <v>200000</v>
      </c>
      <c r="AV129" s="32">
        <f t="shared" si="154"/>
        <v>1333333.3333333335</v>
      </c>
    </row>
    <row r="130" spans="1:48">
      <c r="A130" s="32">
        <v>7</v>
      </c>
      <c r="B130" s="32" t="s">
        <v>10</v>
      </c>
      <c r="C130" s="32">
        <v>0.6</v>
      </c>
      <c r="D130" s="32">
        <v>2</v>
      </c>
      <c r="E130" s="32">
        <v>5</v>
      </c>
      <c r="F130" s="32">
        <v>1</v>
      </c>
      <c r="G130" s="32">
        <v>1.25</v>
      </c>
      <c r="H130" s="32">
        <v>0</v>
      </c>
      <c r="I130" s="32">
        <v>0</v>
      </c>
      <c r="J130" s="32">
        <v>0</v>
      </c>
      <c r="K130" s="32">
        <v>0</v>
      </c>
      <c r="L130" s="32">
        <v>2</v>
      </c>
      <c r="M130" s="32">
        <v>5</v>
      </c>
      <c r="N130" s="32">
        <v>1</v>
      </c>
      <c r="O130" s="32">
        <v>1.25</v>
      </c>
      <c r="P130" s="32">
        <v>1</v>
      </c>
      <c r="Q130" s="32">
        <v>3</v>
      </c>
      <c r="R130" s="32">
        <v>1</v>
      </c>
      <c r="S130" s="32">
        <v>0.375</v>
      </c>
      <c r="T130" s="32">
        <v>2</v>
      </c>
      <c r="U130" s="32">
        <v>2</v>
      </c>
      <c r="V130" s="32">
        <v>1</v>
      </c>
      <c r="W130" s="32">
        <v>0.5</v>
      </c>
      <c r="X130" s="32">
        <v>0</v>
      </c>
      <c r="Y130" s="32">
        <v>0</v>
      </c>
      <c r="Z130" s="32">
        <v>0</v>
      </c>
      <c r="AA130" s="32">
        <v>0</v>
      </c>
      <c r="AB130" s="32">
        <v>1</v>
      </c>
      <c r="AC130" s="32">
        <v>4</v>
      </c>
      <c r="AD130" s="32">
        <v>3</v>
      </c>
      <c r="AE130" s="32">
        <v>1.5</v>
      </c>
      <c r="AF130" s="32">
        <v>1</v>
      </c>
      <c r="AG130" s="32">
        <v>4</v>
      </c>
      <c r="AH130" s="32">
        <v>3</v>
      </c>
      <c r="AI130" s="32">
        <v>1.5</v>
      </c>
      <c r="AJ130" s="32">
        <v>1</v>
      </c>
      <c r="AK130" s="32">
        <v>4</v>
      </c>
      <c r="AL130" s="32">
        <v>3</v>
      </c>
      <c r="AM130" s="32">
        <v>1.5</v>
      </c>
      <c r="AN130" s="32">
        <v>0</v>
      </c>
      <c r="AO130" s="32">
        <v>0</v>
      </c>
      <c r="AP130" s="32">
        <v>0</v>
      </c>
      <c r="AQ130" s="32">
        <v>0</v>
      </c>
      <c r="AR130" s="32">
        <f t="shared" si="151"/>
        <v>7.875</v>
      </c>
      <c r="AS130" s="32">
        <f t="shared" si="152"/>
        <v>13.125</v>
      </c>
      <c r="AT130" s="33">
        <v>40000</v>
      </c>
      <c r="AU130" s="32">
        <f t="shared" si="153"/>
        <v>315000</v>
      </c>
      <c r="AV130" s="32">
        <f t="shared" si="154"/>
        <v>525000</v>
      </c>
    </row>
    <row r="131" spans="1:48">
      <c r="A131" s="32">
        <v>8</v>
      </c>
      <c r="B131" s="32" t="s">
        <v>11</v>
      </c>
      <c r="C131" s="32">
        <v>0.5</v>
      </c>
      <c r="D131" s="32">
        <v>1</v>
      </c>
      <c r="E131" s="32">
        <v>4</v>
      </c>
      <c r="F131" s="32">
        <v>1</v>
      </c>
      <c r="G131" s="32">
        <v>0.5</v>
      </c>
      <c r="H131" s="32">
        <v>0</v>
      </c>
      <c r="I131" s="32">
        <v>0</v>
      </c>
      <c r="J131" s="32">
        <v>0</v>
      </c>
      <c r="K131" s="32">
        <v>0</v>
      </c>
      <c r="L131" s="32">
        <v>2</v>
      </c>
      <c r="M131" s="32">
        <v>3</v>
      </c>
      <c r="N131" s="32">
        <v>1</v>
      </c>
      <c r="O131" s="32">
        <v>0.75</v>
      </c>
      <c r="P131" s="32">
        <v>2</v>
      </c>
      <c r="Q131" s="32">
        <v>2</v>
      </c>
      <c r="R131" s="32">
        <v>1</v>
      </c>
      <c r="S131" s="32">
        <v>0.5</v>
      </c>
      <c r="T131" s="32">
        <v>2</v>
      </c>
      <c r="U131" s="32">
        <v>2</v>
      </c>
      <c r="V131" s="32">
        <v>1</v>
      </c>
      <c r="W131" s="32">
        <v>0.5</v>
      </c>
      <c r="X131" s="32">
        <v>0</v>
      </c>
      <c r="Y131" s="32">
        <v>0</v>
      </c>
      <c r="Z131" s="32">
        <v>0</v>
      </c>
      <c r="AA131" s="32">
        <v>0</v>
      </c>
      <c r="AB131" s="32">
        <v>1</v>
      </c>
      <c r="AC131" s="32">
        <v>5</v>
      </c>
      <c r="AD131" s="32">
        <v>2</v>
      </c>
      <c r="AE131" s="32">
        <v>1.25</v>
      </c>
      <c r="AF131" s="32">
        <v>3</v>
      </c>
      <c r="AG131" s="32">
        <v>3</v>
      </c>
      <c r="AH131" s="32">
        <v>3</v>
      </c>
      <c r="AI131" s="32">
        <v>3.375</v>
      </c>
      <c r="AJ131" s="32">
        <v>0</v>
      </c>
      <c r="AK131" s="32">
        <v>0</v>
      </c>
      <c r="AL131" s="32">
        <v>0</v>
      </c>
      <c r="AM131" s="32">
        <v>0</v>
      </c>
      <c r="AN131" s="32">
        <v>0</v>
      </c>
      <c r="AO131" s="32">
        <v>0</v>
      </c>
      <c r="AP131" s="32">
        <v>0</v>
      </c>
      <c r="AQ131" s="32">
        <v>0</v>
      </c>
      <c r="AR131" s="32">
        <f t="shared" si="151"/>
        <v>6.875</v>
      </c>
      <c r="AS131" s="32">
        <f t="shared" si="152"/>
        <v>13.75</v>
      </c>
      <c r="AT131" s="33">
        <v>40000</v>
      </c>
      <c r="AU131" s="32">
        <f t="shared" si="153"/>
        <v>275000</v>
      </c>
      <c r="AV131" s="32">
        <f t="shared" si="154"/>
        <v>550000</v>
      </c>
    </row>
    <row r="132" spans="1:48">
      <c r="A132" s="32">
        <v>9</v>
      </c>
      <c r="B132" s="32" t="s">
        <v>12</v>
      </c>
      <c r="C132" s="32">
        <v>0.5</v>
      </c>
      <c r="D132" s="32">
        <v>2</v>
      </c>
      <c r="E132" s="32">
        <v>7</v>
      </c>
      <c r="F132" s="32">
        <v>1</v>
      </c>
      <c r="G132" s="32">
        <v>1.75</v>
      </c>
      <c r="H132" s="32">
        <v>0</v>
      </c>
      <c r="I132" s="32">
        <v>0</v>
      </c>
      <c r="J132" s="32">
        <v>0</v>
      </c>
      <c r="K132" s="32">
        <v>0</v>
      </c>
      <c r="L132" s="32">
        <v>2</v>
      </c>
      <c r="M132" s="32">
        <v>2</v>
      </c>
      <c r="N132" s="32">
        <v>1</v>
      </c>
      <c r="O132" s="32">
        <v>0.5</v>
      </c>
      <c r="P132" s="32">
        <v>2</v>
      </c>
      <c r="Q132" s="32">
        <v>2</v>
      </c>
      <c r="R132" s="32">
        <v>1</v>
      </c>
      <c r="S132" s="32">
        <v>0.5</v>
      </c>
      <c r="T132" s="32">
        <v>2</v>
      </c>
      <c r="U132" s="32">
        <v>1</v>
      </c>
      <c r="V132" s="32">
        <v>1</v>
      </c>
      <c r="W132" s="32">
        <v>0.25</v>
      </c>
      <c r="X132" s="32">
        <v>0</v>
      </c>
      <c r="Y132" s="32">
        <v>0</v>
      </c>
      <c r="Z132" s="32">
        <v>0</v>
      </c>
      <c r="AA132" s="32">
        <v>0</v>
      </c>
      <c r="AB132" s="32">
        <v>1</v>
      </c>
      <c r="AC132" s="32">
        <v>5</v>
      </c>
      <c r="AD132" s="32">
        <v>3</v>
      </c>
      <c r="AE132" s="32">
        <v>1.875</v>
      </c>
      <c r="AF132" s="32">
        <v>1</v>
      </c>
      <c r="AG132" s="32">
        <v>5</v>
      </c>
      <c r="AH132" s="32">
        <v>3</v>
      </c>
      <c r="AI132" s="32">
        <v>1.875</v>
      </c>
      <c r="AJ132" s="32">
        <v>0</v>
      </c>
      <c r="AK132" s="32">
        <v>0</v>
      </c>
      <c r="AL132" s="32">
        <v>0</v>
      </c>
      <c r="AM132" s="32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f t="shared" si="151"/>
        <v>6.75</v>
      </c>
      <c r="AS132" s="32">
        <f t="shared" si="152"/>
        <v>13.5</v>
      </c>
      <c r="AT132" s="33">
        <v>40000</v>
      </c>
      <c r="AU132" s="32">
        <f t="shared" si="153"/>
        <v>270000</v>
      </c>
      <c r="AV132" s="32">
        <f t="shared" si="154"/>
        <v>540000</v>
      </c>
    </row>
    <row r="133" spans="1:48">
      <c r="A133" s="32">
        <v>10</v>
      </c>
      <c r="B133" s="32" t="s">
        <v>13</v>
      </c>
      <c r="C133" s="32">
        <v>0.4</v>
      </c>
      <c r="D133" s="32">
        <v>1</v>
      </c>
      <c r="E133" s="32">
        <v>5</v>
      </c>
      <c r="F133" s="32">
        <v>1</v>
      </c>
      <c r="G133" s="32">
        <v>0.625</v>
      </c>
      <c r="H133" s="32">
        <v>0</v>
      </c>
      <c r="I133" s="32">
        <v>0</v>
      </c>
      <c r="J133" s="32">
        <v>0</v>
      </c>
      <c r="K133" s="32">
        <v>0</v>
      </c>
      <c r="L133" s="32">
        <v>2</v>
      </c>
      <c r="M133" s="32">
        <v>2</v>
      </c>
      <c r="N133" s="32">
        <v>1</v>
      </c>
      <c r="O133" s="32">
        <v>0.5</v>
      </c>
      <c r="P133" s="32">
        <v>2</v>
      </c>
      <c r="Q133" s="32">
        <v>3</v>
      </c>
      <c r="R133" s="32">
        <v>1</v>
      </c>
      <c r="S133" s="32">
        <v>0.75</v>
      </c>
      <c r="T133" s="32">
        <v>1</v>
      </c>
      <c r="U133" s="32">
        <v>2</v>
      </c>
      <c r="V133" s="32">
        <v>1</v>
      </c>
      <c r="W133" s="32">
        <v>0.25</v>
      </c>
      <c r="X133" s="32">
        <v>0</v>
      </c>
      <c r="Y133" s="32">
        <v>0</v>
      </c>
      <c r="Z133" s="32">
        <v>0</v>
      </c>
      <c r="AA133" s="32">
        <v>0</v>
      </c>
      <c r="AB133" s="32">
        <v>1</v>
      </c>
      <c r="AC133" s="32">
        <v>4</v>
      </c>
      <c r="AD133" s="32">
        <v>3</v>
      </c>
      <c r="AE133" s="32">
        <v>1.5</v>
      </c>
      <c r="AF133" s="32">
        <v>1</v>
      </c>
      <c r="AG133" s="32">
        <v>4</v>
      </c>
      <c r="AH133" s="32">
        <v>3</v>
      </c>
      <c r="AI133" s="32">
        <v>1.5</v>
      </c>
      <c r="AJ133" s="32">
        <v>1</v>
      </c>
      <c r="AK133" s="32">
        <v>4</v>
      </c>
      <c r="AL133" s="32">
        <v>3</v>
      </c>
      <c r="AM133" s="32">
        <v>1.5</v>
      </c>
      <c r="AN133" s="32">
        <v>0</v>
      </c>
      <c r="AO133" s="32">
        <v>0</v>
      </c>
      <c r="AP133" s="32">
        <v>0</v>
      </c>
      <c r="AQ133" s="32">
        <v>0</v>
      </c>
      <c r="AR133" s="32">
        <f t="shared" si="151"/>
        <v>6.625</v>
      </c>
      <c r="AS133" s="32">
        <f t="shared" si="152"/>
        <v>16.5625</v>
      </c>
      <c r="AT133" s="33">
        <v>40000</v>
      </c>
      <c r="AU133" s="32">
        <f t="shared" si="153"/>
        <v>265000</v>
      </c>
      <c r="AV133" s="32">
        <f t="shared" si="154"/>
        <v>662500</v>
      </c>
    </row>
    <row r="134" spans="1:48">
      <c r="A134" s="32">
        <v>11</v>
      </c>
      <c r="B134" s="32" t="s">
        <v>14</v>
      </c>
      <c r="C134" s="32">
        <v>0.5</v>
      </c>
      <c r="D134" s="32">
        <v>4</v>
      </c>
      <c r="E134" s="32">
        <v>5</v>
      </c>
      <c r="F134" s="32">
        <v>1</v>
      </c>
      <c r="G134" s="32">
        <v>2.5</v>
      </c>
      <c r="H134" s="32">
        <v>0</v>
      </c>
      <c r="I134" s="32">
        <v>0</v>
      </c>
      <c r="J134" s="32">
        <v>0</v>
      </c>
      <c r="K134" s="32">
        <v>0</v>
      </c>
      <c r="L134" s="32">
        <v>2</v>
      </c>
      <c r="M134" s="32">
        <v>2</v>
      </c>
      <c r="N134" s="32">
        <v>1</v>
      </c>
      <c r="O134" s="32">
        <v>0.5</v>
      </c>
      <c r="P134" s="32">
        <v>2</v>
      </c>
      <c r="Q134" s="32">
        <v>3</v>
      </c>
      <c r="R134" s="32">
        <v>1</v>
      </c>
      <c r="S134" s="32">
        <v>0.75</v>
      </c>
      <c r="T134" s="32">
        <v>2</v>
      </c>
      <c r="U134" s="32">
        <v>1</v>
      </c>
      <c r="V134" s="32">
        <v>1</v>
      </c>
      <c r="W134" s="32">
        <v>0.25</v>
      </c>
      <c r="X134" s="32">
        <v>0</v>
      </c>
      <c r="Y134" s="32">
        <v>0</v>
      </c>
      <c r="Z134" s="32">
        <v>0</v>
      </c>
      <c r="AA134" s="32">
        <v>0</v>
      </c>
      <c r="AB134" s="32">
        <v>1</v>
      </c>
      <c r="AC134" s="32">
        <v>5</v>
      </c>
      <c r="AD134" s="32">
        <v>3</v>
      </c>
      <c r="AE134" s="32">
        <v>1.875</v>
      </c>
      <c r="AF134" s="32">
        <v>2</v>
      </c>
      <c r="AG134" s="32">
        <v>5</v>
      </c>
      <c r="AH134" s="32">
        <v>3</v>
      </c>
      <c r="AI134" s="32">
        <v>3.75</v>
      </c>
      <c r="AJ134" s="32">
        <v>0</v>
      </c>
      <c r="AK134" s="32">
        <v>0</v>
      </c>
      <c r="AL134" s="32">
        <v>0</v>
      </c>
      <c r="AM134" s="32">
        <v>0</v>
      </c>
      <c r="AN134" s="32">
        <v>0</v>
      </c>
      <c r="AO134" s="32">
        <v>0</v>
      </c>
      <c r="AP134" s="32">
        <v>0</v>
      </c>
      <c r="AQ134" s="32">
        <v>0</v>
      </c>
      <c r="AR134" s="32">
        <f t="shared" si="151"/>
        <v>9.625</v>
      </c>
      <c r="AS134" s="32">
        <f t="shared" si="152"/>
        <v>19.25</v>
      </c>
      <c r="AT134" s="33">
        <v>40000</v>
      </c>
      <c r="AU134" s="32">
        <f t="shared" si="153"/>
        <v>385000</v>
      </c>
      <c r="AV134" s="32">
        <f t="shared" si="154"/>
        <v>770000</v>
      </c>
    </row>
    <row r="135" spans="1:48">
      <c r="A135" s="32">
        <v>12</v>
      </c>
      <c r="B135" s="32" t="s">
        <v>15</v>
      </c>
      <c r="C135" s="32">
        <v>0.25</v>
      </c>
      <c r="D135" s="32">
        <v>1</v>
      </c>
      <c r="E135" s="32">
        <v>6</v>
      </c>
      <c r="F135" s="32">
        <v>1</v>
      </c>
      <c r="G135" s="32">
        <v>0.75</v>
      </c>
      <c r="H135" s="32">
        <v>0</v>
      </c>
      <c r="I135" s="32">
        <v>0</v>
      </c>
      <c r="J135" s="32">
        <v>0</v>
      </c>
      <c r="K135" s="32">
        <v>0</v>
      </c>
      <c r="L135" s="32">
        <v>2</v>
      </c>
      <c r="M135" s="32">
        <v>2</v>
      </c>
      <c r="N135" s="32">
        <v>1</v>
      </c>
      <c r="O135" s="32">
        <v>0.5</v>
      </c>
      <c r="P135" s="32">
        <v>2</v>
      </c>
      <c r="Q135" s="32">
        <v>5</v>
      </c>
      <c r="R135" s="32">
        <v>1</v>
      </c>
      <c r="S135" s="32">
        <v>1.25</v>
      </c>
      <c r="T135" s="32">
        <v>1</v>
      </c>
      <c r="U135" s="32">
        <v>2</v>
      </c>
      <c r="V135" s="32">
        <v>1</v>
      </c>
      <c r="W135" s="32">
        <v>0.25</v>
      </c>
      <c r="X135" s="32">
        <v>0</v>
      </c>
      <c r="Y135" s="32">
        <v>0</v>
      </c>
      <c r="Z135" s="32">
        <v>0</v>
      </c>
      <c r="AA135" s="32">
        <v>0</v>
      </c>
      <c r="AB135" s="32">
        <v>1</v>
      </c>
      <c r="AC135" s="32">
        <v>4</v>
      </c>
      <c r="AD135" s="32">
        <v>2</v>
      </c>
      <c r="AE135" s="32">
        <v>1</v>
      </c>
      <c r="AF135" s="32">
        <v>2</v>
      </c>
      <c r="AG135" s="32">
        <v>3</v>
      </c>
      <c r="AH135" s="32">
        <v>3</v>
      </c>
      <c r="AI135" s="32">
        <v>2.25</v>
      </c>
      <c r="AJ135" s="32">
        <v>1</v>
      </c>
      <c r="AK135" s="32">
        <v>4</v>
      </c>
      <c r="AL135" s="32">
        <v>3</v>
      </c>
      <c r="AM135" s="32">
        <v>1.5</v>
      </c>
      <c r="AN135" s="32">
        <v>0</v>
      </c>
      <c r="AO135" s="32">
        <v>0</v>
      </c>
      <c r="AP135" s="32">
        <v>0</v>
      </c>
      <c r="AQ135" s="32">
        <v>0</v>
      </c>
      <c r="AR135" s="32">
        <f t="shared" si="151"/>
        <v>7.5</v>
      </c>
      <c r="AS135" s="32">
        <f t="shared" si="152"/>
        <v>30</v>
      </c>
      <c r="AT135" s="33">
        <v>40000</v>
      </c>
      <c r="AU135" s="32">
        <f t="shared" si="153"/>
        <v>300000</v>
      </c>
      <c r="AV135" s="32">
        <f t="shared" si="154"/>
        <v>1200000</v>
      </c>
    </row>
    <row r="136" spans="1:48">
      <c r="A136" s="32">
        <v>13</v>
      </c>
      <c r="B136" s="32" t="s">
        <v>16</v>
      </c>
      <c r="C136" s="32">
        <v>0.5</v>
      </c>
      <c r="D136" s="32">
        <v>1</v>
      </c>
      <c r="E136" s="32">
        <v>5</v>
      </c>
      <c r="F136" s="32">
        <v>1</v>
      </c>
      <c r="G136" s="32">
        <v>0.625</v>
      </c>
      <c r="H136" s="32">
        <v>0</v>
      </c>
      <c r="I136" s="32">
        <v>0</v>
      </c>
      <c r="J136" s="32">
        <v>0</v>
      </c>
      <c r="K136" s="32">
        <v>0</v>
      </c>
      <c r="L136" s="32">
        <v>1</v>
      </c>
      <c r="M136" s="32">
        <v>2</v>
      </c>
      <c r="N136" s="32">
        <v>1</v>
      </c>
      <c r="O136" s="32">
        <v>0.25</v>
      </c>
      <c r="P136" s="32">
        <v>2</v>
      </c>
      <c r="Q136" s="32">
        <v>4</v>
      </c>
      <c r="R136" s="32">
        <v>1</v>
      </c>
      <c r="S136" s="32">
        <v>1</v>
      </c>
      <c r="T136" s="32">
        <v>2</v>
      </c>
      <c r="U136" s="32">
        <v>2</v>
      </c>
      <c r="V136" s="32">
        <v>1</v>
      </c>
      <c r="W136" s="32">
        <v>0.5</v>
      </c>
      <c r="X136" s="32">
        <v>0</v>
      </c>
      <c r="Y136" s="32">
        <v>0</v>
      </c>
      <c r="Z136" s="32">
        <v>0</v>
      </c>
      <c r="AA136" s="32">
        <v>0</v>
      </c>
      <c r="AB136" s="32">
        <v>1</v>
      </c>
      <c r="AC136" s="32">
        <v>5</v>
      </c>
      <c r="AD136" s="32">
        <v>3</v>
      </c>
      <c r="AE136" s="32">
        <v>1.875</v>
      </c>
      <c r="AF136" s="32">
        <v>2</v>
      </c>
      <c r="AG136" s="32">
        <v>5</v>
      </c>
      <c r="AH136" s="32">
        <v>3</v>
      </c>
      <c r="AI136" s="32">
        <v>3.75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  <c r="AO136" s="32">
        <v>0</v>
      </c>
      <c r="AP136" s="32">
        <v>0</v>
      </c>
      <c r="AQ136" s="32">
        <v>0</v>
      </c>
      <c r="AR136" s="32">
        <f t="shared" si="151"/>
        <v>8</v>
      </c>
      <c r="AS136" s="32">
        <f t="shared" si="152"/>
        <v>16</v>
      </c>
      <c r="AT136" s="33">
        <v>40000</v>
      </c>
      <c r="AU136" s="32">
        <f t="shared" si="153"/>
        <v>320000</v>
      </c>
      <c r="AV136" s="32">
        <f t="shared" si="154"/>
        <v>640000</v>
      </c>
    </row>
    <row r="137" spans="1:48">
      <c r="A137" s="32">
        <v>14</v>
      </c>
      <c r="B137" s="32" t="s">
        <v>17</v>
      </c>
      <c r="C137" s="32">
        <v>0.5</v>
      </c>
      <c r="D137" s="32">
        <v>1</v>
      </c>
      <c r="E137" s="32">
        <v>1</v>
      </c>
      <c r="F137" s="32">
        <v>1</v>
      </c>
      <c r="G137" s="32">
        <v>0.125</v>
      </c>
      <c r="H137" s="32">
        <v>0</v>
      </c>
      <c r="I137" s="32">
        <v>0</v>
      </c>
      <c r="J137" s="32">
        <v>0</v>
      </c>
      <c r="K137" s="32">
        <v>0</v>
      </c>
      <c r="L137" s="32">
        <v>1</v>
      </c>
      <c r="M137" s="32">
        <v>1</v>
      </c>
      <c r="N137" s="32">
        <v>1</v>
      </c>
      <c r="O137" s="32">
        <v>0.125</v>
      </c>
      <c r="P137" s="32">
        <v>2</v>
      </c>
      <c r="Q137" s="32">
        <v>3</v>
      </c>
      <c r="R137" s="32">
        <v>1</v>
      </c>
      <c r="S137" s="32">
        <v>0.75</v>
      </c>
      <c r="T137" s="32">
        <v>2</v>
      </c>
      <c r="U137" s="32">
        <v>1</v>
      </c>
      <c r="V137" s="32">
        <v>1</v>
      </c>
      <c r="W137" s="32">
        <v>0.25</v>
      </c>
      <c r="X137" s="32">
        <v>0</v>
      </c>
      <c r="Y137" s="32">
        <v>0</v>
      </c>
      <c r="Z137" s="32">
        <v>0</v>
      </c>
      <c r="AA137" s="32">
        <v>0</v>
      </c>
      <c r="AB137" s="32">
        <v>1</v>
      </c>
      <c r="AC137" s="32">
        <v>4</v>
      </c>
      <c r="AD137" s="32">
        <v>3</v>
      </c>
      <c r="AE137" s="32">
        <v>1.5</v>
      </c>
      <c r="AF137" s="32">
        <v>1</v>
      </c>
      <c r="AG137" s="32">
        <v>5</v>
      </c>
      <c r="AH137" s="32">
        <v>3</v>
      </c>
      <c r="AI137" s="32">
        <v>1.875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f t="shared" si="151"/>
        <v>4.625</v>
      </c>
      <c r="AS137" s="32">
        <f t="shared" si="152"/>
        <v>9.25</v>
      </c>
      <c r="AT137" s="33">
        <v>40000</v>
      </c>
      <c r="AU137" s="32">
        <f t="shared" si="153"/>
        <v>185000</v>
      </c>
      <c r="AV137" s="32">
        <f t="shared" si="154"/>
        <v>370000</v>
      </c>
    </row>
    <row r="138" spans="1:48">
      <c r="A138" s="32">
        <v>15</v>
      </c>
      <c r="B138" s="32" t="s">
        <v>18</v>
      </c>
      <c r="C138" s="32">
        <v>0.125</v>
      </c>
      <c r="D138" s="32">
        <v>1</v>
      </c>
      <c r="E138" s="32">
        <v>5</v>
      </c>
      <c r="F138" s="32">
        <v>1</v>
      </c>
      <c r="G138" s="32">
        <v>0.625</v>
      </c>
      <c r="H138" s="32">
        <v>0</v>
      </c>
      <c r="I138" s="32">
        <v>0</v>
      </c>
      <c r="J138" s="32">
        <v>0</v>
      </c>
      <c r="K138" s="32">
        <v>0</v>
      </c>
      <c r="L138" s="32">
        <v>1</v>
      </c>
      <c r="M138" s="32">
        <v>2</v>
      </c>
      <c r="N138" s="32">
        <v>1</v>
      </c>
      <c r="O138" s="32">
        <v>0.25</v>
      </c>
      <c r="P138" s="32">
        <v>2</v>
      </c>
      <c r="Q138" s="32">
        <v>2</v>
      </c>
      <c r="R138" s="32">
        <v>1</v>
      </c>
      <c r="S138" s="32">
        <v>0.5</v>
      </c>
      <c r="T138" s="32">
        <v>2</v>
      </c>
      <c r="U138" s="32">
        <v>2</v>
      </c>
      <c r="V138" s="32">
        <v>1</v>
      </c>
      <c r="W138" s="32">
        <v>0.5</v>
      </c>
      <c r="X138" s="32">
        <v>0</v>
      </c>
      <c r="Y138" s="32">
        <v>0</v>
      </c>
      <c r="Z138" s="32">
        <v>0</v>
      </c>
      <c r="AA138" s="32">
        <v>0</v>
      </c>
      <c r="AB138" s="32">
        <v>1</v>
      </c>
      <c r="AC138" s="32">
        <v>3</v>
      </c>
      <c r="AD138" s="32">
        <v>2</v>
      </c>
      <c r="AE138" s="32">
        <v>0.75</v>
      </c>
      <c r="AF138" s="32">
        <v>1</v>
      </c>
      <c r="AG138" s="32">
        <v>3</v>
      </c>
      <c r="AH138" s="32">
        <v>3</v>
      </c>
      <c r="AI138" s="32">
        <v>1.125</v>
      </c>
      <c r="AJ138" s="32">
        <v>0</v>
      </c>
      <c r="AK138" s="32">
        <v>0</v>
      </c>
      <c r="AL138" s="32">
        <v>0</v>
      </c>
      <c r="AM138" s="32">
        <v>0</v>
      </c>
      <c r="AN138" s="32">
        <v>0</v>
      </c>
      <c r="AO138" s="32">
        <v>0</v>
      </c>
      <c r="AP138" s="32">
        <v>0</v>
      </c>
      <c r="AQ138" s="32">
        <v>0</v>
      </c>
      <c r="AR138" s="32">
        <f t="shared" si="151"/>
        <v>3.75</v>
      </c>
      <c r="AS138" s="32">
        <f t="shared" si="152"/>
        <v>30</v>
      </c>
      <c r="AT138" s="33">
        <v>40000</v>
      </c>
      <c r="AU138" s="32">
        <f t="shared" si="153"/>
        <v>150000</v>
      </c>
      <c r="AV138" s="32">
        <f t="shared" si="154"/>
        <v>1200000</v>
      </c>
    </row>
    <row r="139" spans="1:48">
      <c r="A139" s="32">
        <v>16</v>
      </c>
      <c r="B139" s="32" t="s">
        <v>19</v>
      </c>
      <c r="C139" s="32">
        <v>0.5</v>
      </c>
      <c r="D139" s="32">
        <v>1</v>
      </c>
      <c r="E139" s="32">
        <v>5</v>
      </c>
      <c r="F139" s="32">
        <v>1</v>
      </c>
      <c r="G139" s="32">
        <v>0.625</v>
      </c>
      <c r="H139" s="32">
        <v>0</v>
      </c>
      <c r="I139" s="32">
        <v>0</v>
      </c>
      <c r="J139" s="32">
        <v>0</v>
      </c>
      <c r="K139" s="32">
        <v>0</v>
      </c>
      <c r="L139" s="32">
        <v>2</v>
      </c>
      <c r="M139" s="32">
        <v>3</v>
      </c>
      <c r="N139" s="32">
        <v>1</v>
      </c>
      <c r="O139" s="32">
        <v>0.75</v>
      </c>
      <c r="P139" s="32">
        <v>2</v>
      </c>
      <c r="Q139" s="32">
        <v>3</v>
      </c>
      <c r="R139" s="32">
        <v>1</v>
      </c>
      <c r="S139" s="32">
        <v>0.75</v>
      </c>
      <c r="T139" s="32">
        <v>2</v>
      </c>
      <c r="U139" s="32">
        <v>1</v>
      </c>
      <c r="V139" s="32">
        <v>1</v>
      </c>
      <c r="W139" s="32">
        <v>0.25</v>
      </c>
      <c r="X139" s="32">
        <v>0</v>
      </c>
      <c r="Y139" s="32">
        <v>0</v>
      </c>
      <c r="Z139" s="32">
        <v>0</v>
      </c>
      <c r="AA139" s="32">
        <v>0</v>
      </c>
      <c r="AB139" s="32">
        <v>1</v>
      </c>
      <c r="AC139" s="32">
        <v>5</v>
      </c>
      <c r="AD139" s="32">
        <v>2</v>
      </c>
      <c r="AE139" s="32">
        <v>1.25</v>
      </c>
      <c r="AF139" s="32">
        <v>1</v>
      </c>
      <c r="AG139" s="32">
        <v>4</v>
      </c>
      <c r="AH139" s="32">
        <v>3</v>
      </c>
      <c r="AI139" s="32">
        <v>1.5</v>
      </c>
      <c r="AJ139" s="32">
        <v>1</v>
      </c>
      <c r="AK139" s="32">
        <v>4</v>
      </c>
      <c r="AL139" s="32">
        <v>3</v>
      </c>
      <c r="AM139" s="32">
        <v>1.5</v>
      </c>
      <c r="AN139" s="32">
        <v>0</v>
      </c>
      <c r="AO139" s="32">
        <v>0</v>
      </c>
      <c r="AP139" s="32">
        <v>0</v>
      </c>
      <c r="AQ139" s="32">
        <v>0</v>
      </c>
      <c r="AR139" s="32">
        <f t="shared" si="151"/>
        <v>6.625</v>
      </c>
      <c r="AS139" s="32">
        <f t="shared" si="152"/>
        <v>13.25</v>
      </c>
      <c r="AT139" s="33">
        <v>40000</v>
      </c>
      <c r="AU139" s="32">
        <f t="shared" si="153"/>
        <v>265000</v>
      </c>
      <c r="AV139" s="32">
        <f t="shared" si="154"/>
        <v>530000</v>
      </c>
    </row>
    <row r="140" spans="1:48">
      <c r="A140" s="32">
        <v>17</v>
      </c>
      <c r="B140" s="32" t="s">
        <v>20</v>
      </c>
      <c r="C140" s="32">
        <v>0.25</v>
      </c>
      <c r="D140" s="32">
        <v>1</v>
      </c>
      <c r="E140" s="32">
        <v>6</v>
      </c>
      <c r="F140" s="32">
        <v>1</v>
      </c>
      <c r="G140" s="32">
        <v>0.75</v>
      </c>
      <c r="H140" s="32">
        <v>0</v>
      </c>
      <c r="I140" s="32">
        <v>0</v>
      </c>
      <c r="J140" s="32">
        <v>0</v>
      </c>
      <c r="K140" s="32">
        <v>0</v>
      </c>
      <c r="L140" s="32">
        <v>1</v>
      </c>
      <c r="M140" s="32">
        <v>2</v>
      </c>
      <c r="N140" s="32">
        <v>1</v>
      </c>
      <c r="O140" s="32">
        <v>0.25</v>
      </c>
      <c r="P140" s="32">
        <v>2</v>
      </c>
      <c r="Q140" s="32">
        <v>2</v>
      </c>
      <c r="R140" s="32">
        <v>1</v>
      </c>
      <c r="S140" s="32">
        <v>0.5</v>
      </c>
      <c r="T140" s="32">
        <v>1</v>
      </c>
      <c r="U140" s="32">
        <v>1</v>
      </c>
      <c r="V140" s="32">
        <v>1</v>
      </c>
      <c r="W140" s="32">
        <v>0.125</v>
      </c>
      <c r="X140" s="32">
        <v>0</v>
      </c>
      <c r="Y140" s="32">
        <v>0</v>
      </c>
      <c r="Z140" s="32">
        <v>0</v>
      </c>
      <c r="AA140" s="32">
        <v>0</v>
      </c>
      <c r="AB140" s="32">
        <v>1</v>
      </c>
      <c r="AC140" s="32">
        <v>4</v>
      </c>
      <c r="AD140" s="32">
        <v>2</v>
      </c>
      <c r="AE140" s="32">
        <v>1</v>
      </c>
      <c r="AF140" s="32">
        <v>1</v>
      </c>
      <c r="AG140" s="32">
        <v>3</v>
      </c>
      <c r="AH140" s="32">
        <v>3</v>
      </c>
      <c r="AI140" s="32">
        <v>1.125</v>
      </c>
      <c r="AJ140" s="32">
        <v>0</v>
      </c>
      <c r="AK140" s="32">
        <v>0</v>
      </c>
      <c r="AL140" s="32">
        <v>3</v>
      </c>
      <c r="AM140" s="32">
        <v>0</v>
      </c>
      <c r="AN140" s="32">
        <v>0</v>
      </c>
      <c r="AO140" s="32">
        <v>0</v>
      </c>
      <c r="AP140" s="32">
        <v>0</v>
      </c>
      <c r="AQ140" s="32">
        <v>0</v>
      </c>
      <c r="AR140" s="32">
        <f t="shared" si="151"/>
        <v>3.75</v>
      </c>
      <c r="AS140" s="32">
        <f t="shared" si="152"/>
        <v>15</v>
      </c>
      <c r="AT140" s="33">
        <v>40000</v>
      </c>
      <c r="AU140" s="32">
        <f t="shared" si="153"/>
        <v>150000</v>
      </c>
      <c r="AV140" s="32">
        <f t="shared" si="154"/>
        <v>600000</v>
      </c>
    </row>
    <row r="141" spans="1:48">
      <c r="A141" s="32">
        <v>18</v>
      </c>
      <c r="B141" s="32" t="s">
        <v>21</v>
      </c>
      <c r="C141" s="32">
        <v>0.4</v>
      </c>
      <c r="D141" s="32">
        <v>2</v>
      </c>
      <c r="E141" s="32">
        <v>6</v>
      </c>
      <c r="F141" s="32">
        <v>1</v>
      </c>
      <c r="G141" s="32">
        <v>1.5</v>
      </c>
      <c r="H141" s="32">
        <v>0</v>
      </c>
      <c r="I141" s="32">
        <v>0</v>
      </c>
      <c r="J141" s="32">
        <v>0</v>
      </c>
      <c r="K141" s="32">
        <v>0</v>
      </c>
      <c r="L141" s="32">
        <v>2</v>
      </c>
      <c r="M141" s="32">
        <v>2</v>
      </c>
      <c r="N141" s="32">
        <v>1</v>
      </c>
      <c r="O141" s="32">
        <v>0.5</v>
      </c>
      <c r="P141" s="32">
        <v>2</v>
      </c>
      <c r="Q141" s="32">
        <v>3</v>
      </c>
      <c r="R141" s="32">
        <v>1</v>
      </c>
      <c r="S141" s="32">
        <v>0.75</v>
      </c>
      <c r="T141" s="32">
        <v>1</v>
      </c>
      <c r="U141" s="32">
        <v>2</v>
      </c>
      <c r="V141" s="32">
        <v>1</v>
      </c>
      <c r="W141" s="32">
        <v>0.25</v>
      </c>
      <c r="X141" s="32">
        <v>0</v>
      </c>
      <c r="Y141" s="32">
        <v>0</v>
      </c>
      <c r="Z141" s="32">
        <v>0</v>
      </c>
      <c r="AA141" s="32">
        <v>0</v>
      </c>
      <c r="AB141" s="32">
        <v>1</v>
      </c>
      <c r="AC141" s="32">
        <v>5</v>
      </c>
      <c r="AD141" s="32">
        <v>2</v>
      </c>
      <c r="AE141" s="32">
        <v>1.25</v>
      </c>
      <c r="AF141" s="32">
        <v>2</v>
      </c>
      <c r="AG141" s="32">
        <v>4</v>
      </c>
      <c r="AH141" s="32">
        <v>3</v>
      </c>
      <c r="AI141" s="32">
        <v>3</v>
      </c>
      <c r="AJ141" s="32">
        <v>2</v>
      </c>
      <c r="AK141" s="32">
        <v>5</v>
      </c>
      <c r="AL141" s="32">
        <v>2</v>
      </c>
      <c r="AM141" s="32">
        <v>2.5</v>
      </c>
      <c r="AN141" s="32">
        <v>0</v>
      </c>
      <c r="AO141" s="32">
        <v>0</v>
      </c>
      <c r="AP141" s="32">
        <v>0</v>
      </c>
      <c r="AQ141" s="32">
        <v>0</v>
      </c>
      <c r="AR141" s="32">
        <f t="shared" si="151"/>
        <v>9.75</v>
      </c>
      <c r="AS141" s="32">
        <f t="shared" si="152"/>
        <v>24.375</v>
      </c>
      <c r="AT141" s="33">
        <v>40000</v>
      </c>
      <c r="AU141" s="32">
        <f t="shared" si="153"/>
        <v>390000</v>
      </c>
      <c r="AV141" s="32">
        <f t="shared" si="154"/>
        <v>975000</v>
      </c>
    </row>
    <row r="142" spans="1:48">
      <c r="A142" s="32">
        <v>19</v>
      </c>
      <c r="B142" s="32" t="s">
        <v>22</v>
      </c>
      <c r="C142" s="32">
        <v>0.25</v>
      </c>
      <c r="D142" s="32">
        <v>1</v>
      </c>
      <c r="E142" s="32">
        <v>6</v>
      </c>
      <c r="F142" s="32">
        <v>1</v>
      </c>
      <c r="G142" s="32">
        <v>0.75</v>
      </c>
      <c r="H142" s="32">
        <v>0</v>
      </c>
      <c r="I142" s="32">
        <v>0</v>
      </c>
      <c r="J142" s="32">
        <v>0</v>
      </c>
      <c r="K142" s="32">
        <v>0</v>
      </c>
      <c r="L142" s="32">
        <v>1</v>
      </c>
      <c r="M142" s="32">
        <v>2</v>
      </c>
      <c r="N142" s="32">
        <v>1</v>
      </c>
      <c r="O142" s="32">
        <v>0.25</v>
      </c>
      <c r="P142" s="32">
        <v>1</v>
      </c>
      <c r="Q142" s="32">
        <v>3</v>
      </c>
      <c r="R142" s="32">
        <v>1</v>
      </c>
      <c r="S142" s="32">
        <v>0.375</v>
      </c>
      <c r="T142" s="32">
        <v>2</v>
      </c>
      <c r="U142" s="32">
        <v>1</v>
      </c>
      <c r="V142" s="32">
        <v>1</v>
      </c>
      <c r="W142" s="32">
        <v>0.25</v>
      </c>
      <c r="X142" s="32">
        <v>0</v>
      </c>
      <c r="Y142" s="32">
        <v>0</v>
      </c>
      <c r="Z142" s="32">
        <v>0</v>
      </c>
      <c r="AA142" s="32">
        <v>0</v>
      </c>
      <c r="AB142" s="32">
        <v>1</v>
      </c>
      <c r="AC142" s="32">
        <v>4</v>
      </c>
      <c r="AD142" s="32">
        <v>2</v>
      </c>
      <c r="AE142" s="32">
        <v>1</v>
      </c>
      <c r="AF142" s="32">
        <v>1</v>
      </c>
      <c r="AG142" s="32">
        <v>3</v>
      </c>
      <c r="AH142" s="32">
        <v>3</v>
      </c>
      <c r="AI142" s="32">
        <v>1.125</v>
      </c>
      <c r="AJ142" s="32">
        <v>1</v>
      </c>
      <c r="AK142" s="32">
        <v>4</v>
      </c>
      <c r="AL142" s="32">
        <v>3</v>
      </c>
      <c r="AM142" s="32">
        <v>1.5</v>
      </c>
      <c r="AN142" s="32">
        <v>0</v>
      </c>
      <c r="AO142" s="32">
        <v>0</v>
      </c>
      <c r="AP142" s="32">
        <v>0</v>
      </c>
      <c r="AQ142" s="32">
        <v>0</v>
      </c>
      <c r="AR142" s="32">
        <f t="shared" si="151"/>
        <v>5.25</v>
      </c>
      <c r="AS142" s="32">
        <f t="shared" si="152"/>
        <v>21</v>
      </c>
      <c r="AT142" s="33">
        <v>40000</v>
      </c>
      <c r="AU142" s="32">
        <f t="shared" si="153"/>
        <v>210000</v>
      </c>
      <c r="AV142" s="32">
        <f t="shared" si="154"/>
        <v>840000</v>
      </c>
    </row>
    <row r="143" spans="1:48">
      <c r="A143" s="32">
        <v>20</v>
      </c>
      <c r="B143" s="32" t="s">
        <v>23</v>
      </c>
      <c r="C143" s="32">
        <v>0.5</v>
      </c>
      <c r="D143" s="32">
        <v>1</v>
      </c>
      <c r="E143" s="32">
        <v>5</v>
      </c>
      <c r="F143" s="32">
        <v>1</v>
      </c>
      <c r="G143" s="32">
        <v>0.625</v>
      </c>
      <c r="H143" s="32">
        <v>0</v>
      </c>
      <c r="I143" s="32">
        <v>0</v>
      </c>
      <c r="J143" s="32">
        <v>0</v>
      </c>
      <c r="K143" s="32">
        <v>0</v>
      </c>
      <c r="L143" s="32">
        <v>2</v>
      </c>
      <c r="M143" s="32">
        <v>2</v>
      </c>
      <c r="N143" s="32">
        <v>1</v>
      </c>
      <c r="O143" s="32">
        <v>0.5</v>
      </c>
      <c r="P143" s="32">
        <v>2</v>
      </c>
      <c r="Q143" s="32">
        <v>3</v>
      </c>
      <c r="R143" s="32">
        <v>1</v>
      </c>
      <c r="S143" s="32">
        <v>0.75</v>
      </c>
      <c r="T143" s="32">
        <v>2</v>
      </c>
      <c r="U143" s="32">
        <v>1</v>
      </c>
      <c r="V143" s="32">
        <v>1</v>
      </c>
      <c r="W143" s="32">
        <v>0.25</v>
      </c>
      <c r="X143" s="32">
        <v>0</v>
      </c>
      <c r="Y143" s="32">
        <v>0</v>
      </c>
      <c r="Z143" s="32">
        <v>0</v>
      </c>
      <c r="AA143" s="32">
        <v>0</v>
      </c>
      <c r="AB143" s="32">
        <v>1</v>
      </c>
      <c r="AC143" s="32">
        <v>5</v>
      </c>
      <c r="AD143" s="32">
        <v>3</v>
      </c>
      <c r="AE143" s="32">
        <v>1.875</v>
      </c>
      <c r="AF143" s="32">
        <v>1</v>
      </c>
      <c r="AG143" s="32">
        <v>4</v>
      </c>
      <c r="AH143" s="32">
        <v>3</v>
      </c>
      <c r="AI143" s="32">
        <v>1.5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Q143" s="32">
        <v>0</v>
      </c>
      <c r="AR143" s="32">
        <f t="shared" si="151"/>
        <v>5.5</v>
      </c>
      <c r="AS143" s="32">
        <f t="shared" si="152"/>
        <v>11</v>
      </c>
      <c r="AT143" s="33">
        <v>40000</v>
      </c>
      <c r="AU143" s="32">
        <f t="shared" si="153"/>
        <v>220000</v>
      </c>
      <c r="AV143" s="32">
        <f t="shared" si="154"/>
        <v>440000</v>
      </c>
    </row>
    <row r="144" spans="1:48">
      <c r="A144" s="32">
        <v>21</v>
      </c>
      <c r="B144" s="32" t="s">
        <v>41</v>
      </c>
      <c r="C144" s="32">
        <v>0.2</v>
      </c>
      <c r="D144" s="32">
        <v>1</v>
      </c>
      <c r="E144" s="32">
        <v>5</v>
      </c>
      <c r="F144" s="32">
        <v>1</v>
      </c>
      <c r="G144" s="32">
        <v>0.625</v>
      </c>
      <c r="H144" s="32">
        <v>0</v>
      </c>
      <c r="I144" s="32">
        <v>0</v>
      </c>
      <c r="J144" s="32">
        <v>0</v>
      </c>
      <c r="K144" s="32">
        <v>0</v>
      </c>
      <c r="L144" s="32">
        <v>2</v>
      </c>
      <c r="M144" s="32">
        <v>1</v>
      </c>
      <c r="N144" s="32">
        <v>1</v>
      </c>
      <c r="O144" s="32">
        <v>0.25</v>
      </c>
      <c r="P144" s="32">
        <v>2</v>
      </c>
      <c r="Q144" s="32">
        <v>3</v>
      </c>
      <c r="R144" s="32">
        <v>1</v>
      </c>
      <c r="S144" s="32">
        <v>0.75</v>
      </c>
      <c r="T144" s="32">
        <v>1</v>
      </c>
      <c r="U144" s="32">
        <v>1</v>
      </c>
      <c r="V144" s="32">
        <v>1</v>
      </c>
      <c r="W144" s="32">
        <v>0.125</v>
      </c>
      <c r="X144" s="32">
        <v>0</v>
      </c>
      <c r="Y144" s="32">
        <v>0</v>
      </c>
      <c r="Z144" s="32">
        <v>0</v>
      </c>
      <c r="AA144" s="32">
        <v>0</v>
      </c>
      <c r="AB144" s="32">
        <v>1</v>
      </c>
      <c r="AC144" s="32">
        <v>4</v>
      </c>
      <c r="AD144" s="32">
        <v>2</v>
      </c>
      <c r="AE144" s="32">
        <v>1</v>
      </c>
      <c r="AF144" s="32">
        <v>1</v>
      </c>
      <c r="AG144" s="32">
        <v>4</v>
      </c>
      <c r="AH144" s="32">
        <v>3</v>
      </c>
      <c r="AI144" s="32">
        <v>1.5</v>
      </c>
      <c r="AJ144" s="32">
        <v>1</v>
      </c>
      <c r="AK144" s="32">
        <v>3</v>
      </c>
      <c r="AL144" s="32">
        <v>2</v>
      </c>
      <c r="AM144" s="32">
        <v>0.75</v>
      </c>
      <c r="AN144" s="32">
        <v>0</v>
      </c>
      <c r="AO144" s="32">
        <v>0</v>
      </c>
      <c r="AP144" s="32">
        <v>0</v>
      </c>
      <c r="AQ144" s="32">
        <v>0</v>
      </c>
      <c r="AR144" s="32">
        <f t="shared" si="151"/>
        <v>5</v>
      </c>
      <c r="AS144" s="32">
        <f t="shared" si="152"/>
        <v>25</v>
      </c>
      <c r="AT144" s="33">
        <v>40000</v>
      </c>
      <c r="AU144" s="32">
        <f t="shared" si="153"/>
        <v>200000</v>
      </c>
      <c r="AV144" s="32">
        <f t="shared" si="154"/>
        <v>1000000</v>
      </c>
    </row>
    <row r="145" spans="1:48">
      <c r="A145" s="32">
        <v>22</v>
      </c>
      <c r="B145" s="32" t="s">
        <v>42</v>
      </c>
      <c r="C145" s="32">
        <v>0.25</v>
      </c>
      <c r="D145" s="32">
        <v>1</v>
      </c>
      <c r="E145" s="32">
        <v>5</v>
      </c>
      <c r="F145" s="32">
        <v>1</v>
      </c>
      <c r="G145" s="32">
        <v>0.625</v>
      </c>
      <c r="H145" s="32">
        <v>0</v>
      </c>
      <c r="I145" s="32">
        <v>0</v>
      </c>
      <c r="J145" s="32">
        <v>0</v>
      </c>
      <c r="K145" s="32">
        <v>0</v>
      </c>
      <c r="L145" s="32">
        <v>1</v>
      </c>
      <c r="M145" s="32">
        <v>2</v>
      </c>
      <c r="N145" s="32">
        <v>1</v>
      </c>
      <c r="O145" s="32">
        <v>0.25</v>
      </c>
      <c r="P145" s="32">
        <v>1</v>
      </c>
      <c r="Q145" s="32">
        <v>3</v>
      </c>
      <c r="R145" s="32">
        <v>1</v>
      </c>
      <c r="S145" s="32">
        <v>0.375</v>
      </c>
      <c r="T145" s="32">
        <v>2</v>
      </c>
      <c r="U145" s="32">
        <v>1</v>
      </c>
      <c r="V145" s="32">
        <v>1</v>
      </c>
      <c r="W145" s="32">
        <v>0.25</v>
      </c>
      <c r="X145" s="32">
        <v>0</v>
      </c>
      <c r="Y145" s="32">
        <v>0</v>
      </c>
      <c r="Z145" s="32">
        <v>0</v>
      </c>
      <c r="AA145" s="32">
        <v>0</v>
      </c>
      <c r="AB145" s="32">
        <v>1</v>
      </c>
      <c r="AC145" s="32">
        <v>3</v>
      </c>
      <c r="AD145" s="32">
        <v>2</v>
      </c>
      <c r="AE145" s="32">
        <v>0.75</v>
      </c>
      <c r="AF145" s="32">
        <v>1</v>
      </c>
      <c r="AG145" s="32">
        <v>3</v>
      </c>
      <c r="AH145" s="32">
        <v>3</v>
      </c>
      <c r="AI145" s="32">
        <v>1.125</v>
      </c>
      <c r="AJ145" s="32">
        <v>1</v>
      </c>
      <c r="AK145" s="32">
        <v>3</v>
      </c>
      <c r="AL145" s="32">
        <v>2</v>
      </c>
      <c r="AM145" s="32">
        <v>0.75</v>
      </c>
      <c r="AN145" s="32">
        <v>0</v>
      </c>
      <c r="AO145" s="32">
        <v>0</v>
      </c>
      <c r="AP145" s="32">
        <v>0</v>
      </c>
      <c r="AQ145" s="32">
        <v>0</v>
      </c>
      <c r="AR145" s="32">
        <f t="shared" si="151"/>
        <v>4.125</v>
      </c>
      <c r="AS145" s="32">
        <f t="shared" si="152"/>
        <v>16.5</v>
      </c>
      <c r="AT145" s="33">
        <v>40000</v>
      </c>
      <c r="AU145" s="32">
        <f t="shared" si="153"/>
        <v>165000</v>
      </c>
      <c r="AV145" s="32">
        <f t="shared" si="154"/>
        <v>660000</v>
      </c>
    </row>
    <row r="146" spans="1:48">
      <c r="A146" s="32">
        <v>23</v>
      </c>
      <c r="B146" s="32" t="s">
        <v>43</v>
      </c>
      <c r="C146" s="32">
        <v>0.25</v>
      </c>
      <c r="D146" s="32">
        <v>1</v>
      </c>
      <c r="E146" s="32">
        <v>6</v>
      </c>
      <c r="F146" s="32">
        <v>1</v>
      </c>
      <c r="G146" s="32">
        <v>0.75</v>
      </c>
      <c r="H146" s="32">
        <v>0</v>
      </c>
      <c r="I146" s="32">
        <v>0</v>
      </c>
      <c r="J146" s="32">
        <v>0</v>
      </c>
      <c r="K146" s="32">
        <v>0</v>
      </c>
      <c r="L146" s="32">
        <v>2</v>
      </c>
      <c r="M146" s="32">
        <v>2</v>
      </c>
      <c r="N146" s="32">
        <v>1</v>
      </c>
      <c r="O146" s="32">
        <v>0.5</v>
      </c>
      <c r="P146" s="32">
        <v>1</v>
      </c>
      <c r="Q146" s="32">
        <v>3</v>
      </c>
      <c r="R146" s="32">
        <v>1</v>
      </c>
      <c r="S146" s="32">
        <v>0.375</v>
      </c>
      <c r="T146" s="32">
        <v>1</v>
      </c>
      <c r="U146" s="32">
        <v>2</v>
      </c>
      <c r="V146" s="32">
        <v>1</v>
      </c>
      <c r="W146" s="32">
        <v>0.25</v>
      </c>
      <c r="X146" s="32">
        <v>0</v>
      </c>
      <c r="Y146" s="32">
        <v>0</v>
      </c>
      <c r="Z146" s="32">
        <v>0</v>
      </c>
      <c r="AA146" s="32">
        <v>0</v>
      </c>
      <c r="AB146" s="32">
        <v>1</v>
      </c>
      <c r="AC146" s="32">
        <v>3</v>
      </c>
      <c r="AD146" s="32">
        <v>1</v>
      </c>
      <c r="AE146" s="32">
        <v>0.375</v>
      </c>
      <c r="AF146" s="32">
        <v>1</v>
      </c>
      <c r="AG146" s="32">
        <v>3</v>
      </c>
      <c r="AH146" s="32">
        <v>3</v>
      </c>
      <c r="AI146" s="32">
        <v>1.125</v>
      </c>
      <c r="AJ146" s="32">
        <v>1</v>
      </c>
      <c r="AK146" s="32">
        <v>2</v>
      </c>
      <c r="AL146" s="32">
        <v>3</v>
      </c>
      <c r="AM146" s="32">
        <v>0.75</v>
      </c>
      <c r="AN146" s="32">
        <v>0</v>
      </c>
      <c r="AO146" s="32">
        <v>0</v>
      </c>
      <c r="AP146" s="32">
        <v>0</v>
      </c>
      <c r="AQ146" s="32">
        <v>0</v>
      </c>
      <c r="AR146" s="32">
        <f t="shared" si="151"/>
        <v>4.125</v>
      </c>
      <c r="AS146" s="32">
        <f t="shared" si="152"/>
        <v>16.5</v>
      </c>
      <c r="AT146" s="33">
        <v>40000</v>
      </c>
      <c r="AU146" s="32">
        <f t="shared" si="153"/>
        <v>165000</v>
      </c>
      <c r="AV146" s="32">
        <f t="shared" si="154"/>
        <v>660000</v>
      </c>
    </row>
    <row r="147" spans="1:48">
      <c r="A147" s="32">
        <v>24</v>
      </c>
      <c r="B147" s="32" t="s">
        <v>44</v>
      </c>
      <c r="C147" s="32">
        <v>0.125</v>
      </c>
      <c r="D147" s="32">
        <v>2</v>
      </c>
      <c r="E147" s="32">
        <v>5</v>
      </c>
      <c r="F147" s="32">
        <v>1</v>
      </c>
      <c r="G147" s="32">
        <v>1.25</v>
      </c>
      <c r="H147" s="32">
        <v>0</v>
      </c>
      <c r="I147" s="32">
        <v>0</v>
      </c>
      <c r="J147" s="32">
        <v>0</v>
      </c>
      <c r="K147" s="32">
        <v>0</v>
      </c>
      <c r="L147" s="32">
        <v>2</v>
      </c>
      <c r="M147" s="32">
        <v>1</v>
      </c>
      <c r="N147" s="32">
        <v>1</v>
      </c>
      <c r="O147" s="32">
        <v>0.25</v>
      </c>
      <c r="P147" s="32">
        <v>1</v>
      </c>
      <c r="Q147" s="32">
        <v>2</v>
      </c>
      <c r="R147" s="32">
        <v>1</v>
      </c>
      <c r="S147" s="32">
        <v>0.25</v>
      </c>
      <c r="T147" s="32">
        <v>1</v>
      </c>
      <c r="U147" s="32">
        <v>1</v>
      </c>
      <c r="V147" s="32">
        <v>1</v>
      </c>
      <c r="W147" s="32">
        <v>0.125</v>
      </c>
      <c r="X147" s="32">
        <v>0</v>
      </c>
      <c r="Y147" s="32">
        <v>0</v>
      </c>
      <c r="Z147" s="32">
        <v>0</v>
      </c>
      <c r="AA147" s="32">
        <v>0</v>
      </c>
      <c r="AB147" s="32">
        <v>1</v>
      </c>
      <c r="AC147" s="32">
        <v>2</v>
      </c>
      <c r="AD147" s="32">
        <v>2</v>
      </c>
      <c r="AE147" s="32">
        <v>0.5</v>
      </c>
      <c r="AF147" s="32">
        <v>1</v>
      </c>
      <c r="AG147" s="32">
        <v>2</v>
      </c>
      <c r="AH147" s="32">
        <v>3</v>
      </c>
      <c r="AI147" s="32">
        <v>0.75</v>
      </c>
      <c r="AJ147" s="32">
        <v>1</v>
      </c>
      <c r="AK147" s="32">
        <v>2</v>
      </c>
      <c r="AL147" s="32">
        <v>2</v>
      </c>
      <c r="AM147" s="32">
        <v>0.5</v>
      </c>
      <c r="AN147" s="32">
        <v>0</v>
      </c>
      <c r="AO147" s="32">
        <v>0</v>
      </c>
      <c r="AP147" s="32">
        <v>0</v>
      </c>
      <c r="AQ147" s="32">
        <v>0</v>
      </c>
      <c r="AR147" s="32">
        <f t="shared" si="151"/>
        <v>3.625</v>
      </c>
      <c r="AS147" s="32">
        <f t="shared" si="152"/>
        <v>29</v>
      </c>
      <c r="AT147" s="33">
        <v>40000</v>
      </c>
      <c r="AU147" s="32">
        <f t="shared" si="153"/>
        <v>145000</v>
      </c>
      <c r="AV147" s="32">
        <f t="shared" si="154"/>
        <v>1160000</v>
      </c>
    </row>
    <row r="148" spans="1:48">
      <c r="A148" s="32">
        <v>25</v>
      </c>
      <c r="B148" s="32" t="s">
        <v>45</v>
      </c>
      <c r="C148" s="32">
        <v>0.375</v>
      </c>
      <c r="D148" s="32">
        <v>1</v>
      </c>
      <c r="E148" s="32">
        <v>4</v>
      </c>
      <c r="F148" s="32">
        <v>1</v>
      </c>
      <c r="G148" s="32">
        <v>0.5</v>
      </c>
      <c r="H148" s="32">
        <v>0</v>
      </c>
      <c r="I148" s="32">
        <v>0</v>
      </c>
      <c r="J148" s="32">
        <v>0</v>
      </c>
      <c r="K148" s="32">
        <v>0</v>
      </c>
      <c r="L148" s="32">
        <v>2</v>
      </c>
      <c r="M148" s="32">
        <v>2</v>
      </c>
      <c r="N148" s="32">
        <v>1</v>
      </c>
      <c r="O148" s="32">
        <v>0.5</v>
      </c>
      <c r="P148" s="32">
        <v>2</v>
      </c>
      <c r="Q148" s="32">
        <v>4</v>
      </c>
      <c r="R148" s="32">
        <v>1</v>
      </c>
      <c r="S148" s="32">
        <v>1</v>
      </c>
      <c r="T148" s="32">
        <v>2</v>
      </c>
      <c r="U148" s="32">
        <v>1</v>
      </c>
      <c r="V148" s="32">
        <v>1</v>
      </c>
      <c r="W148" s="32">
        <v>0.25</v>
      </c>
      <c r="X148" s="32">
        <v>0</v>
      </c>
      <c r="Y148" s="32">
        <v>0</v>
      </c>
      <c r="Z148" s="32">
        <v>0</v>
      </c>
      <c r="AA148" s="32">
        <v>0</v>
      </c>
      <c r="AB148" s="32">
        <v>1</v>
      </c>
      <c r="AC148" s="32">
        <v>3</v>
      </c>
      <c r="AD148" s="32">
        <v>3</v>
      </c>
      <c r="AE148" s="32">
        <v>1.125</v>
      </c>
      <c r="AF148" s="32">
        <v>2</v>
      </c>
      <c r="AG148" s="32">
        <v>4</v>
      </c>
      <c r="AH148" s="32">
        <v>3</v>
      </c>
      <c r="AI148" s="32">
        <v>3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  <c r="AQ148" s="32">
        <v>0</v>
      </c>
      <c r="AR148" s="32">
        <f t="shared" si="151"/>
        <v>6.375</v>
      </c>
      <c r="AS148" s="32">
        <f t="shared" si="152"/>
        <v>17</v>
      </c>
      <c r="AT148" s="33">
        <v>40000</v>
      </c>
      <c r="AU148" s="32">
        <f t="shared" si="153"/>
        <v>255000</v>
      </c>
      <c r="AV148" s="32">
        <f t="shared" si="154"/>
        <v>680000</v>
      </c>
    </row>
    <row r="149" spans="1:48">
      <c r="A149" s="32">
        <v>26</v>
      </c>
      <c r="B149" s="32" t="s">
        <v>46</v>
      </c>
      <c r="C149" s="32">
        <v>0.22500000000000001</v>
      </c>
      <c r="D149" s="32">
        <v>2</v>
      </c>
      <c r="E149" s="32">
        <v>4</v>
      </c>
      <c r="F149" s="32">
        <v>1</v>
      </c>
      <c r="G149" s="32">
        <v>1</v>
      </c>
      <c r="H149" s="32">
        <v>0</v>
      </c>
      <c r="I149" s="32">
        <v>0</v>
      </c>
      <c r="J149" s="32">
        <v>0</v>
      </c>
      <c r="K149" s="32">
        <v>0</v>
      </c>
      <c r="L149" s="32">
        <v>1</v>
      </c>
      <c r="M149" s="32">
        <v>1</v>
      </c>
      <c r="N149" s="32">
        <v>1</v>
      </c>
      <c r="O149" s="32">
        <v>0.125</v>
      </c>
      <c r="P149" s="32">
        <v>1</v>
      </c>
      <c r="Q149" s="32">
        <v>2</v>
      </c>
      <c r="R149" s="32">
        <v>1</v>
      </c>
      <c r="S149" s="32">
        <v>0.25</v>
      </c>
      <c r="T149" s="32">
        <v>1</v>
      </c>
      <c r="U149" s="32">
        <v>2</v>
      </c>
      <c r="V149" s="32">
        <v>1</v>
      </c>
      <c r="W149" s="32">
        <v>0.25</v>
      </c>
      <c r="X149" s="32">
        <v>0</v>
      </c>
      <c r="Y149" s="32">
        <v>0</v>
      </c>
      <c r="Z149" s="32">
        <v>0</v>
      </c>
      <c r="AA149" s="32">
        <v>0</v>
      </c>
      <c r="AB149" s="32">
        <v>1</v>
      </c>
      <c r="AC149" s="32">
        <v>2</v>
      </c>
      <c r="AD149" s="32">
        <v>2</v>
      </c>
      <c r="AE149" s="32">
        <v>0.5</v>
      </c>
      <c r="AF149" s="32">
        <v>1</v>
      </c>
      <c r="AG149" s="32">
        <v>3</v>
      </c>
      <c r="AH149" s="32">
        <v>3</v>
      </c>
      <c r="AI149" s="32">
        <v>1.125</v>
      </c>
      <c r="AJ149" s="32">
        <v>1</v>
      </c>
      <c r="AK149" s="32">
        <v>2</v>
      </c>
      <c r="AL149" s="32">
        <v>3</v>
      </c>
      <c r="AM149" s="32">
        <v>0.75</v>
      </c>
      <c r="AN149" s="32">
        <v>0</v>
      </c>
      <c r="AO149" s="32">
        <v>0</v>
      </c>
      <c r="AP149" s="32">
        <v>0</v>
      </c>
      <c r="AQ149" s="32">
        <v>0</v>
      </c>
      <c r="AR149" s="32">
        <f t="shared" si="151"/>
        <v>4</v>
      </c>
      <c r="AS149" s="32">
        <f t="shared" si="152"/>
        <v>17.777777777777779</v>
      </c>
      <c r="AT149" s="33">
        <v>40000</v>
      </c>
      <c r="AU149" s="32">
        <f t="shared" si="153"/>
        <v>160000</v>
      </c>
      <c r="AV149" s="32">
        <f t="shared" si="154"/>
        <v>711111.11111111112</v>
      </c>
    </row>
    <row r="150" spans="1:48">
      <c r="A150" s="32">
        <v>27</v>
      </c>
      <c r="B150" s="32" t="s">
        <v>49</v>
      </c>
      <c r="C150" s="32">
        <v>0.25</v>
      </c>
      <c r="D150" s="32">
        <v>2</v>
      </c>
      <c r="E150" s="32">
        <v>5</v>
      </c>
      <c r="F150" s="32">
        <v>1</v>
      </c>
      <c r="G150" s="32">
        <v>1.25</v>
      </c>
      <c r="H150" s="32">
        <v>0</v>
      </c>
      <c r="I150" s="32">
        <v>0</v>
      </c>
      <c r="J150" s="32">
        <v>0</v>
      </c>
      <c r="K150" s="32">
        <v>0</v>
      </c>
      <c r="L150" s="32">
        <v>1</v>
      </c>
      <c r="M150" s="32">
        <v>2</v>
      </c>
      <c r="N150" s="32">
        <v>1</v>
      </c>
      <c r="O150" s="32">
        <v>0.25</v>
      </c>
      <c r="P150" s="32">
        <v>2</v>
      </c>
      <c r="Q150" s="32">
        <v>3</v>
      </c>
      <c r="R150" s="32">
        <v>1</v>
      </c>
      <c r="S150" s="32">
        <v>0.75</v>
      </c>
      <c r="T150" s="32">
        <v>2</v>
      </c>
      <c r="U150" s="32">
        <v>2</v>
      </c>
      <c r="V150" s="32">
        <v>1</v>
      </c>
      <c r="W150" s="32">
        <v>0.5</v>
      </c>
      <c r="X150" s="32">
        <v>0</v>
      </c>
      <c r="Y150" s="32">
        <v>0</v>
      </c>
      <c r="Z150" s="32">
        <v>0</v>
      </c>
      <c r="AA150" s="32">
        <v>0</v>
      </c>
      <c r="AB150" s="32">
        <v>1</v>
      </c>
      <c r="AC150" s="32">
        <v>2</v>
      </c>
      <c r="AD150" s="32">
        <v>2</v>
      </c>
      <c r="AE150" s="32">
        <v>0.5</v>
      </c>
      <c r="AF150" s="32">
        <v>1</v>
      </c>
      <c r="AG150" s="32">
        <v>3</v>
      </c>
      <c r="AH150" s="32">
        <v>3</v>
      </c>
      <c r="AI150" s="32">
        <v>1.125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  <c r="AO150" s="32">
        <v>0</v>
      </c>
      <c r="AP150" s="32">
        <v>0</v>
      </c>
      <c r="AQ150" s="32">
        <v>0</v>
      </c>
      <c r="AR150" s="32">
        <f t="shared" si="151"/>
        <v>4.375</v>
      </c>
      <c r="AS150" s="32">
        <f t="shared" si="152"/>
        <v>17.5</v>
      </c>
      <c r="AT150" s="33">
        <v>40000</v>
      </c>
      <c r="AU150" s="32">
        <f t="shared" si="153"/>
        <v>175000</v>
      </c>
      <c r="AV150" s="32">
        <f t="shared" si="154"/>
        <v>700000</v>
      </c>
    </row>
    <row r="151" spans="1:48">
      <c r="A151" s="32">
        <v>28</v>
      </c>
      <c r="B151" s="32" t="s">
        <v>3</v>
      </c>
      <c r="C151" s="32">
        <v>0.125</v>
      </c>
      <c r="D151" s="32">
        <v>1</v>
      </c>
      <c r="E151" s="32">
        <v>6</v>
      </c>
      <c r="F151" s="32">
        <v>1</v>
      </c>
      <c r="G151" s="32">
        <v>0.75</v>
      </c>
      <c r="H151" s="32">
        <v>0</v>
      </c>
      <c r="I151" s="32">
        <v>0</v>
      </c>
      <c r="J151" s="32">
        <v>0</v>
      </c>
      <c r="K151" s="32">
        <v>0</v>
      </c>
      <c r="L151" s="32">
        <v>2</v>
      </c>
      <c r="M151" s="32">
        <v>1</v>
      </c>
      <c r="N151" s="32">
        <v>1</v>
      </c>
      <c r="O151" s="32">
        <v>0.25</v>
      </c>
      <c r="P151" s="32">
        <v>1</v>
      </c>
      <c r="Q151" s="32">
        <v>2</v>
      </c>
      <c r="R151" s="32">
        <v>1</v>
      </c>
      <c r="S151" s="32">
        <v>0.25</v>
      </c>
      <c r="T151" s="32">
        <v>1</v>
      </c>
      <c r="U151" s="32">
        <v>1</v>
      </c>
      <c r="V151" s="32">
        <v>1</v>
      </c>
      <c r="W151" s="32">
        <v>0.125</v>
      </c>
      <c r="X151" s="32">
        <v>0</v>
      </c>
      <c r="Y151" s="32">
        <v>0</v>
      </c>
      <c r="Z151" s="32">
        <v>0</v>
      </c>
      <c r="AA151" s="32">
        <v>0</v>
      </c>
      <c r="AB151" s="32">
        <v>1</v>
      </c>
      <c r="AC151" s="32">
        <v>2</v>
      </c>
      <c r="AD151" s="32">
        <v>2</v>
      </c>
      <c r="AE151" s="32">
        <v>0.5</v>
      </c>
      <c r="AF151" s="32">
        <v>1</v>
      </c>
      <c r="AG151" s="32">
        <v>2</v>
      </c>
      <c r="AH151" s="32">
        <v>3</v>
      </c>
      <c r="AI151" s="32">
        <v>0.75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Q151" s="32">
        <v>0</v>
      </c>
      <c r="AR151" s="32">
        <f t="shared" si="151"/>
        <v>2.625</v>
      </c>
      <c r="AS151" s="32">
        <f t="shared" si="152"/>
        <v>21</v>
      </c>
      <c r="AT151" s="33">
        <v>40000</v>
      </c>
      <c r="AU151" s="32">
        <f t="shared" si="153"/>
        <v>105000</v>
      </c>
      <c r="AV151" s="32">
        <f t="shared" si="154"/>
        <v>840000</v>
      </c>
    </row>
    <row r="152" spans="1:48">
      <c r="A152" s="32">
        <v>29</v>
      </c>
      <c r="B152" s="32" t="s">
        <v>50</v>
      </c>
      <c r="C152" s="32">
        <v>0.25</v>
      </c>
      <c r="D152" s="32">
        <v>1</v>
      </c>
      <c r="E152" s="32">
        <v>5</v>
      </c>
      <c r="F152" s="32">
        <v>1</v>
      </c>
      <c r="G152" s="32">
        <v>0.625</v>
      </c>
      <c r="H152" s="32">
        <v>0</v>
      </c>
      <c r="I152" s="32">
        <v>0</v>
      </c>
      <c r="J152" s="32">
        <v>0</v>
      </c>
      <c r="K152" s="32">
        <v>0</v>
      </c>
      <c r="L152" s="32">
        <v>1</v>
      </c>
      <c r="M152" s="32">
        <v>2</v>
      </c>
      <c r="N152" s="32">
        <v>1</v>
      </c>
      <c r="O152" s="32">
        <v>0.25</v>
      </c>
      <c r="P152" s="32">
        <v>1</v>
      </c>
      <c r="Q152" s="32">
        <v>3</v>
      </c>
      <c r="R152" s="32">
        <v>1</v>
      </c>
      <c r="S152" s="32">
        <v>0.375</v>
      </c>
      <c r="T152" s="32">
        <v>1</v>
      </c>
      <c r="U152" s="32">
        <v>1</v>
      </c>
      <c r="V152" s="32">
        <v>1</v>
      </c>
      <c r="W152" s="32">
        <v>0.125</v>
      </c>
      <c r="X152" s="32">
        <v>0</v>
      </c>
      <c r="Y152" s="32">
        <v>0</v>
      </c>
      <c r="Z152" s="32">
        <v>0</v>
      </c>
      <c r="AA152" s="32">
        <v>0</v>
      </c>
      <c r="AB152" s="32">
        <v>1</v>
      </c>
      <c r="AC152" s="32">
        <v>3</v>
      </c>
      <c r="AD152" s="32">
        <v>3</v>
      </c>
      <c r="AE152" s="32">
        <v>1.125</v>
      </c>
      <c r="AF152" s="32">
        <v>1</v>
      </c>
      <c r="AG152" s="32">
        <v>3</v>
      </c>
      <c r="AH152" s="32">
        <v>3</v>
      </c>
      <c r="AI152" s="32">
        <v>1.125</v>
      </c>
      <c r="AJ152" s="32">
        <v>1</v>
      </c>
      <c r="AK152" s="32">
        <v>3</v>
      </c>
      <c r="AL152" s="32">
        <v>2</v>
      </c>
      <c r="AM152" s="32">
        <v>0.75</v>
      </c>
      <c r="AN152" s="32">
        <v>0</v>
      </c>
      <c r="AO152" s="32">
        <v>0</v>
      </c>
      <c r="AP152" s="32">
        <v>0</v>
      </c>
      <c r="AQ152" s="32">
        <v>0</v>
      </c>
      <c r="AR152" s="32">
        <f t="shared" si="151"/>
        <v>4.375</v>
      </c>
      <c r="AS152" s="32">
        <f t="shared" si="152"/>
        <v>17.5</v>
      </c>
      <c r="AT152" s="33">
        <v>40000</v>
      </c>
      <c r="AU152" s="32">
        <f t="shared" si="153"/>
        <v>175000</v>
      </c>
      <c r="AV152" s="32">
        <f t="shared" si="154"/>
        <v>700000</v>
      </c>
    </row>
    <row r="153" spans="1:48">
      <c r="A153" s="32">
        <v>30</v>
      </c>
      <c r="B153" s="32" t="s">
        <v>51</v>
      </c>
      <c r="C153" s="32">
        <v>0.125</v>
      </c>
      <c r="D153" s="32">
        <v>2</v>
      </c>
      <c r="E153" s="32">
        <v>5</v>
      </c>
      <c r="F153" s="32">
        <v>1</v>
      </c>
      <c r="G153" s="32">
        <v>1.25</v>
      </c>
      <c r="H153" s="32">
        <v>0</v>
      </c>
      <c r="I153" s="32">
        <v>0</v>
      </c>
      <c r="J153" s="32">
        <v>0</v>
      </c>
      <c r="K153" s="32">
        <v>0</v>
      </c>
      <c r="L153" s="32">
        <v>1</v>
      </c>
      <c r="M153" s="32">
        <v>1</v>
      </c>
      <c r="N153" s="32">
        <v>1</v>
      </c>
      <c r="O153" s="32">
        <v>0.125</v>
      </c>
      <c r="P153" s="32">
        <v>2</v>
      </c>
      <c r="Q153" s="32">
        <v>2</v>
      </c>
      <c r="R153" s="32">
        <v>1</v>
      </c>
      <c r="S153" s="32">
        <v>0.5</v>
      </c>
      <c r="T153" s="32">
        <v>1</v>
      </c>
      <c r="U153" s="32">
        <v>1</v>
      </c>
      <c r="V153" s="32">
        <v>1</v>
      </c>
      <c r="W153" s="32">
        <v>0.125</v>
      </c>
      <c r="X153" s="32">
        <v>0</v>
      </c>
      <c r="Y153" s="32">
        <v>0</v>
      </c>
      <c r="Z153" s="32">
        <v>0</v>
      </c>
      <c r="AA153" s="32">
        <v>0</v>
      </c>
      <c r="AB153" s="32">
        <v>1</v>
      </c>
      <c r="AC153" s="32">
        <v>2</v>
      </c>
      <c r="AD153" s="32">
        <v>2</v>
      </c>
      <c r="AE153" s="32">
        <v>0.5</v>
      </c>
      <c r="AF153" s="32">
        <v>2</v>
      </c>
      <c r="AG153" s="32">
        <v>2</v>
      </c>
      <c r="AH153" s="32">
        <v>3</v>
      </c>
      <c r="AI153" s="32">
        <v>1.5</v>
      </c>
      <c r="AJ153" s="32">
        <v>1</v>
      </c>
      <c r="AK153" s="32">
        <v>2</v>
      </c>
      <c r="AL153" s="32">
        <v>3</v>
      </c>
      <c r="AM153" s="32">
        <v>0.75</v>
      </c>
      <c r="AN153" s="32">
        <v>0</v>
      </c>
      <c r="AO153" s="32">
        <v>0</v>
      </c>
      <c r="AP153" s="32">
        <v>0</v>
      </c>
      <c r="AQ153" s="32">
        <v>0</v>
      </c>
      <c r="AR153" s="32">
        <f t="shared" si="151"/>
        <v>4.75</v>
      </c>
      <c r="AS153" s="32">
        <f t="shared" si="152"/>
        <v>38</v>
      </c>
      <c r="AT153" s="33">
        <v>40000</v>
      </c>
      <c r="AU153" s="32">
        <f t="shared" si="153"/>
        <v>190000</v>
      </c>
      <c r="AV153" s="32">
        <f t="shared" si="154"/>
        <v>1520000</v>
      </c>
    </row>
    <row r="154" spans="1:48">
      <c r="A154" s="32">
        <v>31</v>
      </c>
      <c r="B154" s="32" t="s">
        <v>162</v>
      </c>
      <c r="C154" s="32">
        <v>0.25</v>
      </c>
      <c r="D154" s="32">
        <v>2</v>
      </c>
      <c r="E154" s="32">
        <v>5</v>
      </c>
      <c r="F154" s="32">
        <v>1</v>
      </c>
      <c r="G154" s="32">
        <f>D154*E154*F154/8</f>
        <v>1.25</v>
      </c>
      <c r="H154" s="32">
        <v>0</v>
      </c>
      <c r="I154" s="32">
        <v>0</v>
      </c>
      <c r="J154" s="32">
        <v>0</v>
      </c>
      <c r="K154" s="32">
        <f>H154*I154*J154/8</f>
        <v>0</v>
      </c>
      <c r="L154" s="32">
        <v>1</v>
      </c>
      <c r="M154" s="32">
        <v>2</v>
      </c>
      <c r="N154" s="32">
        <v>1</v>
      </c>
      <c r="O154" s="32">
        <f>L154*M154*N154/8</f>
        <v>0.25</v>
      </c>
      <c r="P154" s="32">
        <v>2</v>
      </c>
      <c r="Q154" s="32">
        <v>3</v>
      </c>
      <c r="R154" s="32">
        <v>1</v>
      </c>
      <c r="S154" s="32">
        <f>P154*Q154*R154/8</f>
        <v>0.75</v>
      </c>
      <c r="T154" s="32">
        <v>2</v>
      </c>
      <c r="U154" s="32">
        <v>2</v>
      </c>
      <c r="V154" s="32">
        <v>1</v>
      </c>
      <c r="W154" s="32">
        <f>T154*U154*V154/8</f>
        <v>0.5</v>
      </c>
      <c r="X154" s="32">
        <v>0</v>
      </c>
      <c r="Y154" s="32">
        <v>0</v>
      </c>
      <c r="Z154" s="32">
        <v>0</v>
      </c>
      <c r="AA154" s="32">
        <v>0</v>
      </c>
      <c r="AB154" s="32">
        <v>1</v>
      </c>
      <c r="AC154" s="32">
        <v>4</v>
      </c>
      <c r="AD154" s="32">
        <v>2</v>
      </c>
      <c r="AE154" s="32">
        <f>AB154*AC154*AD154/8</f>
        <v>1</v>
      </c>
      <c r="AF154" s="32">
        <v>1</v>
      </c>
      <c r="AG154" s="32">
        <v>4</v>
      </c>
      <c r="AH154" s="32">
        <v>3</v>
      </c>
      <c r="AI154" s="32">
        <f>AF154*AG154*AH154/8</f>
        <v>1.5</v>
      </c>
      <c r="AJ154" s="32">
        <v>0</v>
      </c>
      <c r="AK154" s="32">
        <v>0</v>
      </c>
      <c r="AL154" s="32">
        <v>0</v>
      </c>
      <c r="AM154" s="32">
        <f>AJ154*AK154*AL154/8</f>
        <v>0</v>
      </c>
      <c r="AN154" s="32">
        <v>0</v>
      </c>
      <c r="AO154" s="32">
        <v>0</v>
      </c>
      <c r="AP154" s="32">
        <v>0</v>
      </c>
      <c r="AQ154" s="32">
        <f>AN154*AO154*AP154/8</f>
        <v>0</v>
      </c>
      <c r="AR154" s="32">
        <f>SUM(AQ154,AM154,AI154,AE154,AA154,W154,S154,O154,K154,G154)</f>
        <v>5.25</v>
      </c>
      <c r="AS154" s="32">
        <f t="shared" ref="AS154:AS173" si="155">AR154/C154</f>
        <v>21</v>
      </c>
      <c r="AT154" s="32">
        <v>40000</v>
      </c>
      <c r="AU154" s="32">
        <f t="shared" ref="AU154:AU173" si="156">AR154*AT154</f>
        <v>210000</v>
      </c>
      <c r="AV154" s="32">
        <f t="shared" ref="AV154:AV173" si="157">AS154*AT154</f>
        <v>840000</v>
      </c>
    </row>
    <row r="155" spans="1:48">
      <c r="A155" s="32">
        <v>32</v>
      </c>
      <c r="B155" s="32" t="s">
        <v>163</v>
      </c>
      <c r="C155" s="32">
        <v>0.09</v>
      </c>
      <c r="D155" s="32">
        <v>1</v>
      </c>
      <c r="E155" s="32">
        <v>5</v>
      </c>
      <c r="F155" s="32">
        <v>1</v>
      </c>
      <c r="G155" s="32">
        <f t="shared" ref="G155:G163" si="158">D155*E155*F155/8</f>
        <v>0.625</v>
      </c>
      <c r="H155" s="32">
        <v>0</v>
      </c>
      <c r="I155" s="32">
        <v>0</v>
      </c>
      <c r="J155" s="32">
        <v>0</v>
      </c>
      <c r="K155" s="32">
        <f t="shared" ref="K155:K163" si="159">H155*I155*J155/8</f>
        <v>0</v>
      </c>
      <c r="L155" s="32">
        <v>1</v>
      </c>
      <c r="M155" s="32">
        <v>2</v>
      </c>
      <c r="N155" s="32">
        <v>1</v>
      </c>
      <c r="O155" s="32">
        <f t="shared" ref="O155:O163" si="160">L155*M155*N155/8</f>
        <v>0.25</v>
      </c>
      <c r="P155" s="32">
        <v>1</v>
      </c>
      <c r="Q155" s="32">
        <v>6</v>
      </c>
      <c r="R155" s="32">
        <v>1</v>
      </c>
      <c r="S155" s="32">
        <f t="shared" ref="S155:S163" si="161">P155*Q155*R155/8</f>
        <v>0.75</v>
      </c>
      <c r="T155" s="32">
        <v>2</v>
      </c>
      <c r="U155" s="32">
        <v>3</v>
      </c>
      <c r="V155" s="32">
        <v>1</v>
      </c>
      <c r="W155" s="32">
        <f t="shared" ref="W155:W163" si="162">T155*U155*V155/8</f>
        <v>0.75</v>
      </c>
      <c r="X155" s="32">
        <v>0</v>
      </c>
      <c r="Y155" s="32">
        <v>0</v>
      </c>
      <c r="Z155" s="32">
        <v>0</v>
      </c>
      <c r="AA155" s="32">
        <v>0</v>
      </c>
      <c r="AB155" s="32">
        <v>1</v>
      </c>
      <c r="AC155" s="32">
        <v>5</v>
      </c>
      <c r="AD155" s="32">
        <v>3</v>
      </c>
      <c r="AE155" s="32">
        <f t="shared" ref="AE155:AE163" si="163">AB155*AC155*AD155/8</f>
        <v>1.875</v>
      </c>
      <c r="AF155" s="32">
        <v>2</v>
      </c>
      <c r="AG155" s="32">
        <v>5</v>
      </c>
      <c r="AH155" s="32">
        <v>3</v>
      </c>
      <c r="AI155" s="32">
        <f t="shared" ref="AI155:AI163" si="164">AF155*AG155*AH155/8</f>
        <v>3.75</v>
      </c>
      <c r="AJ155" s="32">
        <v>1</v>
      </c>
      <c r="AK155" s="32">
        <v>4</v>
      </c>
      <c r="AL155" s="32">
        <v>2</v>
      </c>
      <c r="AM155" s="32">
        <f t="shared" ref="AM155:AM163" si="165">AJ155*AK155*AL155/8</f>
        <v>1</v>
      </c>
      <c r="AN155" s="32">
        <v>0</v>
      </c>
      <c r="AO155" s="32">
        <v>0</v>
      </c>
      <c r="AP155" s="32">
        <v>0</v>
      </c>
      <c r="AQ155" s="32">
        <f t="shared" ref="AQ155:AQ163" si="166">AN155*AO155*AP155/8</f>
        <v>0</v>
      </c>
      <c r="AR155" s="32">
        <f t="shared" ref="AR155:AR163" si="167">SUM(AQ155,AM155,AI155,AE155,AA155,W155,S155,O155,K155,G155)</f>
        <v>9</v>
      </c>
      <c r="AS155" s="32">
        <f t="shared" si="155"/>
        <v>100</v>
      </c>
      <c r="AT155" s="32">
        <v>40000</v>
      </c>
      <c r="AU155" s="32">
        <f t="shared" si="156"/>
        <v>360000</v>
      </c>
      <c r="AV155" s="32">
        <f t="shared" si="157"/>
        <v>4000000</v>
      </c>
    </row>
    <row r="156" spans="1:48">
      <c r="A156" s="32">
        <v>33</v>
      </c>
      <c r="B156" s="32" t="s">
        <v>166</v>
      </c>
      <c r="C156" s="32">
        <v>0.45</v>
      </c>
      <c r="D156" s="32">
        <v>1</v>
      </c>
      <c r="E156" s="32">
        <v>6</v>
      </c>
      <c r="F156" s="32">
        <v>1</v>
      </c>
      <c r="G156" s="32">
        <f t="shared" si="158"/>
        <v>0.75</v>
      </c>
      <c r="H156" s="32">
        <v>0</v>
      </c>
      <c r="I156" s="32">
        <v>0</v>
      </c>
      <c r="J156" s="32">
        <v>0</v>
      </c>
      <c r="K156" s="32">
        <f t="shared" si="159"/>
        <v>0</v>
      </c>
      <c r="L156" s="32">
        <v>1</v>
      </c>
      <c r="M156" s="32">
        <v>1</v>
      </c>
      <c r="N156" s="32">
        <v>1</v>
      </c>
      <c r="O156" s="32">
        <f t="shared" si="160"/>
        <v>0.125</v>
      </c>
      <c r="P156" s="32">
        <v>2</v>
      </c>
      <c r="Q156" s="32">
        <v>3</v>
      </c>
      <c r="R156" s="32">
        <v>1</v>
      </c>
      <c r="S156" s="32">
        <f t="shared" si="161"/>
        <v>0.75</v>
      </c>
      <c r="T156" s="32">
        <v>2</v>
      </c>
      <c r="U156" s="32">
        <v>2</v>
      </c>
      <c r="V156" s="32">
        <v>1</v>
      </c>
      <c r="W156" s="32">
        <f t="shared" si="162"/>
        <v>0.5</v>
      </c>
      <c r="X156" s="32">
        <v>0</v>
      </c>
      <c r="Y156" s="32">
        <v>0</v>
      </c>
      <c r="Z156" s="32">
        <v>0</v>
      </c>
      <c r="AA156" s="32">
        <v>0</v>
      </c>
      <c r="AB156" s="32">
        <v>1</v>
      </c>
      <c r="AC156" s="32">
        <v>4</v>
      </c>
      <c r="AD156" s="32">
        <v>3</v>
      </c>
      <c r="AE156" s="32">
        <f t="shared" si="163"/>
        <v>1.5</v>
      </c>
      <c r="AF156" s="32">
        <v>3</v>
      </c>
      <c r="AG156" s="32">
        <v>4</v>
      </c>
      <c r="AH156" s="32">
        <v>3</v>
      </c>
      <c r="AI156" s="32">
        <f t="shared" si="164"/>
        <v>4.5</v>
      </c>
      <c r="AJ156" s="32">
        <v>0</v>
      </c>
      <c r="AK156" s="32">
        <v>0</v>
      </c>
      <c r="AL156" s="32">
        <v>3</v>
      </c>
      <c r="AM156" s="32">
        <f t="shared" si="165"/>
        <v>0</v>
      </c>
      <c r="AN156" s="32">
        <v>0</v>
      </c>
      <c r="AO156" s="32">
        <v>0</v>
      </c>
      <c r="AP156" s="32">
        <v>0</v>
      </c>
      <c r="AQ156" s="32">
        <f t="shared" si="166"/>
        <v>0</v>
      </c>
      <c r="AR156" s="32">
        <f t="shared" si="167"/>
        <v>8.125</v>
      </c>
      <c r="AS156" s="32">
        <f t="shared" si="155"/>
        <v>18.055555555555554</v>
      </c>
      <c r="AT156" s="32">
        <v>40000</v>
      </c>
      <c r="AU156" s="32">
        <f t="shared" si="156"/>
        <v>325000</v>
      </c>
      <c r="AV156" s="32">
        <f t="shared" si="157"/>
        <v>722222.22222222213</v>
      </c>
    </row>
    <row r="157" spans="1:48">
      <c r="A157" s="32">
        <v>34</v>
      </c>
      <c r="B157" s="32" t="s">
        <v>167</v>
      </c>
      <c r="C157" s="32">
        <v>2.5000000000000001E-2</v>
      </c>
      <c r="D157" s="32">
        <v>1</v>
      </c>
      <c r="E157" s="32">
        <v>6</v>
      </c>
      <c r="F157" s="32">
        <v>1</v>
      </c>
      <c r="G157" s="32">
        <f t="shared" si="158"/>
        <v>0.75</v>
      </c>
      <c r="H157" s="32">
        <v>0</v>
      </c>
      <c r="I157" s="32">
        <v>0</v>
      </c>
      <c r="J157" s="32">
        <v>0</v>
      </c>
      <c r="K157" s="32">
        <f t="shared" si="159"/>
        <v>0</v>
      </c>
      <c r="L157" s="32">
        <v>1</v>
      </c>
      <c r="M157" s="32">
        <v>2</v>
      </c>
      <c r="N157" s="32">
        <v>1</v>
      </c>
      <c r="O157" s="32">
        <f t="shared" si="160"/>
        <v>0.25</v>
      </c>
      <c r="P157" s="32">
        <v>2</v>
      </c>
      <c r="Q157" s="32">
        <v>4</v>
      </c>
      <c r="R157" s="32">
        <v>1</v>
      </c>
      <c r="S157" s="32">
        <f t="shared" si="161"/>
        <v>1</v>
      </c>
      <c r="T157" s="32">
        <v>2</v>
      </c>
      <c r="U157" s="32">
        <v>2</v>
      </c>
      <c r="V157" s="32">
        <v>1</v>
      </c>
      <c r="W157" s="32">
        <f t="shared" si="162"/>
        <v>0.5</v>
      </c>
      <c r="X157" s="32">
        <v>0</v>
      </c>
      <c r="Y157" s="32">
        <v>0</v>
      </c>
      <c r="Z157" s="32">
        <v>0</v>
      </c>
      <c r="AA157" s="32">
        <v>0</v>
      </c>
      <c r="AB157" s="32">
        <v>1</v>
      </c>
      <c r="AC157" s="32">
        <v>4</v>
      </c>
      <c r="AD157" s="32">
        <v>2</v>
      </c>
      <c r="AE157" s="32">
        <f t="shared" si="163"/>
        <v>1</v>
      </c>
      <c r="AF157" s="32">
        <v>1</v>
      </c>
      <c r="AG157" s="32">
        <v>3</v>
      </c>
      <c r="AH157" s="32">
        <v>3</v>
      </c>
      <c r="AI157" s="32">
        <f t="shared" si="164"/>
        <v>1.125</v>
      </c>
      <c r="AJ157" s="32">
        <v>0</v>
      </c>
      <c r="AK157" s="32">
        <v>0</v>
      </c>
      <c r="AL157" s="32">
        <v>3</v>
      </c>
      <c r="AM157" s="32">
        <f t="shared" si="165"/>
        <v>0</v>
      </c>
      <c r="AN157" s="32">
        <v>0</v>
      </c>
      <c r="AO157" s="32">
        <v>0</v>
      </c>
      <c r="AP157" s="32">
        <v>0</v>
      </c>
      <c r="AQ157" s="32">
        <f t="shared" si="166"/>
        <v>0</v>
      </c>
      <c r="AR157" s="32">
        <f t="shared" si="167"/>
        <v>4.625</v>
      </c>
      <c r="AS157" s="32">
        <f t="shared" si="155"/>
        <v>185</v>
      </c>
      <c r="AT157" s="32">
        <v>40000</v>
      </c>
      <c r="AU157" s="32">
        <f t="shared" si="156"/>
        <v>185000</v>
      </c>
      <c r="AV157" s="32">
        <f t="shared" si="157"/>
        <v>7400000</v>
      </c>
    </row>
    <row r="158" spans="1:48">
      <c r="A158" s="32">
        <v>35</v>
      </c>
      <c r="B158" s="32" t="s">
        <v>168</v>
      </c>
      <c r="C158" s="32">
        <v>0.02</v>
      </c>
      <c r="D158" s="32">
        <v>0</v>
      </c>
      <c r="E158" s="32">
        <v>5</v>
      </c>
      <c r="F158" s="32">
        <v>1</v>
      </c>
      <c r="G158" s="32">
        <f t="shared" si="158"/>
        <v>0</v>
      </c>
      <c r="H158" s="32">
        <v>0</v>
      </c>
      <c r="I158" s="32">
        <v>0</v>
      </c>
      <c r="J158" s="32">
        <v>0</v>
      </c>
      <c r="K158" s="32">
        <f t="shared" si="159"/>
        <v>0</v>
      </c>
      <c r="L158" s="32">
        <v>1</v>
      </c>
      <c r="M158" s="32">
        <v>2</v>
      </c>
      <c r="N158" s="32">
        <v>1</v>
      </c>
      <c r="O158" s="32">
        <f t="shared" si="160"/>
        <v>0.25</v>
      </c>
      <c r="P158" s="32">
        <v>2</v>
      </c>
      <c r="Q158" s="32">
        <v>4</v>
      </c>
      <c r="R158" s="32">
        <v>1</v>
      </c>
      <c r="S158" s="32">
        <f t="shared" si="161"/>
        <v>1</v>
      </c>
      <c r="T158" s="32">
        <v>2</v>
      </c>
      <c r="U158" s="32">
        <v>1</v>
      </c>
      <c r="V158" s="32">
        <v>1</v>
      </c>
      <c r="W158" s="32">
        <f t="shared" si="162"/>
        <v>0.25</v>
      </c>
      <c r="X158" s="32">
        <v>0</v>
      </c>
      <c r="Y158" s="32">
        <v>0</v>
      </c>
      <c r="Z158" s="32">
        <v>0</v>
      </c>
      <c r="AA158" s="32">
        <v>0</v>
      </c>
      <c r="AB158" s="32">
        <v>1</v>
      </c>
      <c r="AC158" s="32">
        <v>3</v>
      </c>
      <c r="AD158" s="32">
        <v>2</v>
      </c>
      <c r="AE158" s="32">
        <f t="shared" si="163"/>
        <v>0.75</v>
      </c>
      <c r="AF158" s="32">
        <v>1</v>
      </c>
      <c r="AG158" s="32">
        <v>2</v>
      </c>
      <c r="AH158" s="32">
        <v>3</v>
      </c>
      <c r="AI158" s="32">
        <f t="shared" si="164"/>
        <v>0.75</v>
      </c>
      <c r="AJ158" s="32">
        <v>0</v>
      </c>
      <c r="AK158" s="32">
        <v>0</v>
      </c>
      <c r="AL158" s="32">
        <v>2</v>
      </c>
      <c r="AM158" s="32">
        <f t="shared" si="165"/>
        <v>0</v>
      </c>
      <c r="AN158" s="32">
        <v>0</v>
      </c>
      <c r="AO158" s="32">
        <v>0</v>
      </c>
      <c r="AP158" s="32">
        <v>0</v>
      </c>
      <c r="AQ158" s="32">
        <f t="shared" si="166"/>
        <v>0</v>
      </c>
      <c r="AR158" s="32">
        <f t="shared" si="167"/>
        <v>3</v>
      </c>
      <c r="AS158" s="32">
        <f t="shared" si="155"/>
        <v>150</v>
      </c>
      <c r="AT158" s="32">
        <v>40000</v>
      </c>
      <c r="AU158" s="32">
        <f t="shared" si="156"/>
        <v>120000</v>
      </c>
      <c r="AV158" s="32">
        <f t="shared" si="157"/>
        <v>6000000</v>
      </c>
    </row>
    <row r="159" spans="1:48">
      <c r="A159" s="32">
        <v>36</v>
      </c>
      <c r="B159" s="32" t="s">
        <v>169</v>
      </c>
      <c r="C159" s="32">
        <v>0.02</v>
      </c>
      <c r="D159" s="32">
        <v>0</v>
      </c>
      <c r="E159" s="32">
        <v>5</v>
      </c>
      <c r="F159" s="32">
        <v>1</v>
      </c>
      <c r="G159" s="32">
        <f t="shared" si="158"/>
        <v>0</v>
      </c>
      <c r="H159" s="32">
        <v>0</v>
      </c>
      <c r="I159" s="32">
        <v>0</v>
      </c>
      <c r="J159" s="32">
        <v>0</v>
      </c>
      <c r="K159" s="32">
        <f t="shared" si="159"/>
        <v>0</v>
      </c>
      <c r="L159" s="32">
        <v>1</v>
      </c>
      <c r="M159" s="32">
        <v>2</v>
      </c>
      <c r="N159" s="32">
        <v>1</v>
      </c>
      <c r="O159" s="32">
        <f t="shared" si="160"/>
        <v>0.25</v>
      </c>
      <c r="P159" s="32">
        <v>2</v>
      </c>
      <c r="Q159" s="32">
        <v>3</v>
      </c>
      <c r="R159" s="32">
        <v>1</v>
      </c>
      <c r="S159" s="32">
        <f t="shared" si="161"/>
        <v>0.75</v>
      </c>
      <c r="T159" s="32">
        <v>2</v>
      </c>
      <c r="U159" s="32">
        <v>1</v>
      </c>
      <c r="V159" s="32">
        <v>1</v>
      </c>
      <c r="W159" s="32">
        <f t="shared" si="162"/>
        <v>0.25</v>
      </c>
      <c r="X159" s="32">
        <v>0</v>
      </c>
      <c r="Y159" s="32">
        <v>0</v>
      </c>
      <c r="Z159" s="32">
        <v>0</v>
      </c>
      <c r="AA159" s="32">
        <v>0</v>
      </c>
      <c r="AB159" s="32">
        <v>1</v>
      </c>
      <c r="AC159" s="32">
        <v>3</v>
      </c>
      <c r="AD159" s="32">
        <v>2</v>
      </c>
      <c r="AE159" s="32">
        <f t="shared" si="163"/>
        <v>0.75</v>
      </c>
      <c r="AF159" s="32">
        <v>2</v>
      </c>
      <c r="AG159" s="32">
        <v>3</v>
      </c>
      <c r="AH159" s="32">
        <v>3</v>
      </c>
      <c r="AI159" s="32">
        <f t="shared" si="164"/>
        <v>2.25</v>
      </c>
      <c r="AJ159" s="32">
        <v>0</v>
      </c>
      <c r="AK159" s="32">
        <v>0</v>
      </c>
      <c r="AL159" s="32">
        <v>0</v>
      </c>
      <c r="AM159" s="32">
        <f t="shared" si="165"/>
        <v>0</v>
      </c>
      <c r="AN159" s="32">
        <v>0</v>
      </c>
      <c r="AO159" s="32">
        <v>0</v>
      </c>
      <c r="AP159" s="32">
        <v>0</v>
      </c>
      <c r="AQ159" s="32">
        <f t="shared" si="166"/>
        <v>0</v>
      </c>
      <c r="AR159" s="32">
        <f t="shared" si="167"/>
        <v>4.25</v>
      </c>
      <c r="AS159" s="32">
        <f t="shared" si="155"/>
        <v>212.5</v>
      </c>
      <c r="AT159" s="32">
        <v>40000</v>
      </c>
      <c r="AU159" s="32">
        <f t="shared" si="156"/>
        <v>170000</v>
      </c>
      <c r="AV159" s="32">
        <f t="shared" si="157"/>
        <v>8500000</v>
      </c>
    </row>
    <row r="160" spans="1:48">
      <c r="A160" s="32">
        <v>37</v>
      </c>
      <c r="B160" s="32" t="s">
        <v>170</v>
      </c>
      <c r="C160" s="32">
        <v>0.375</v>
      </c>
      <c r="D160" s="32">
        <v>1</v>
      </c>
      <c r="E160" s="32">
        <v>5</v>
      </c>
      <c r="F160" s="32">
        <v>1</v>
      </c>
      <c r="G160" s="32">
        <f t="shared" si="158"/>
        <v>0.625</v>
      </c>
      <c r="H160" s="32">
        <v>0</v>
      </c>
      <c r="I160" s="32">
        <v>0</v>
      </c>
      <c r="J160" s="32">
        <v>0</v>
      </c>
      <c r="K160" s="32">
        <f t="shared" si="159"/>
        <v>0</v>
      </c>
      <c r="L160" s="32">
        <v>1</v>
      </c>
      <c r="M160" s="32">
        <v>3</v>
      </c>
      <c r="N160" s="32">
        <v>1</v>
      </c>
      <c r="O160" s="32">
        <f t="shared" si="160"/>
        <v>0.375</v>
      </c>
      <c r="P160" s="32">
        <v>1</v>
      </c>
      <c r="Q160" s="32">
        <v>3</v>
      </c>
      <c r="R160" s="32">
        <v>1</v>
      </c>
      <c r="S160" s="32">
        <f t="shared" si="161"/>
        <v>0.375</v>
      </c>
      <c r="T160" s="32">
        <v>2</v>
      </c>
      <c r="U160" s="32">
        <v>2</v>
      </c>
      <c r="V160" s="32">
        <v>1</v>
      </c>
      <c r="W160" s="32">
        <f t="shared" si="162"/>
        <v>0.5</v>
      </c>
      <c r="X160" s="32">
        <v>0</v>
      </c>
      <c r="Y160" s="32">
        <v>0</v>
      </c>
      <c r="Z160" s="32">
        <v>0</v>
      </c>
      <c r="AA160" s="32">
        <v>0</v>
      </c>
      <c r="AB160" s="32">
        <v>1</v>
      </c>
      <c r="AC160" s="32">
        <v>4</v>
      </c>
      <c r="AD160" s="32">
        <v>2</v>
      </c>
      <c r="AE160" s="32">
        <f t="shared" si="163"/>
        <v>1</v>
      </c>
      <c r="AF160" s="32">
        <v>3</v>
      </c>
      <c r="AG160" s="32">
        <v>4</v>
      </c>
      <c r="AH160" s="32">
        <v>3</v>
      </c>
      <c r="AI160" s="32">
        <f t="shared" si="164"/>
        <v>4.5</v>
      </c>
      <c r="AJ160" s="32">
        <v>2</v>
      </c>
      <c r="AK160" s="32">
        <v>4</v>
      </c>
      <c r="AL160" s="32">
        <v>3</v>
      </c>
      <c r="AM160" s="32">
        <f t="shared" si="165"/>
        <v>3</v>
      </c>
      <c r="AN160" s="32">
        <v>0</v>
      </c>
      <c r="AO160" s="32">
        <v>0</v>
      </c>
      <c r="AP160" s="32">
        <v>0</v>
      </c>
      <c r="AQ160" s="32">
        <f t="shared" si="166"/>
        <v>0</v>
      </c>
      <c r="AR160" s="32">
        <f t="shared" si="167"/>
        <v>10.375</v>
      </c>
      <c r="AS160" s="32">
        <f t="shared" si="155"/>
        <v>27.666666666666668</v>
      </c>
      <c r="AT160" s="32">
        <v>40000</v>
      </c>
      <c r="AU160" s="32">
        <f t="shared" si="156"/>
        <v>415000</v>
      </c>
      <c r="AV160" s="32">
        <f t="shared" si="157"/>
        <v>1106666.6666666667</v>
      </c>
    </row>
    <row r="161" spans="1:48">
      <c r="A161" s="32">
        <v>38</v>
      </c>
      <c r="B161" s="32" t="s">
        <v>171</v>
      </c>
      <c r="C161" s="32">
        <v>0.02</v>
      </c>
      <c r="D161" s="32">
        <v>1</v>
      </c>
      <c r="E161" s="32">
        <v>6</v>
      </c>
      <c r="F161" s="32">
        <v>1</v>
      </c>
      <c r="G161" s="32">
        <f t="shared" si="158"/>
        <v>0.75</v>
      </c>
      <c r="H161" s="32">
        <v>0</v>
      </c>
      <c r="I161" s="32">
        <v>0</v>
      </c>
      <c r="J161" s="32">
        <v>0</v>
      </c>
      <c r="K161" s="32">
        <f t="shared" si="159"/>
        <v>0</v>
      </c>
      <c r="L161" s="32">
        <v>1</v>
      </c>
      <c r="M161" s="32">
        <v>3</v>
      </c>
      <c r="N161" s="32">
        <v>1</v>
      </c>
      <c r="O161" s="32">
        <f t="shared" si="160"/>
        <v>0.375</v>
      </c>
      <c r="P161" s="32">
        <v>1</v>
      </c>
      <c r="Q161" s="32">
        <v>2</v>
      </c>
      <c r="R161" s="32">
        <v>1</v>
      </c>
      <c r="S161" s="32">
        <f t="shared" si="161"/>
        <v>0.25</v>
      </c>
      <c r="T161" s="32">
        <v>2</v>
      </c>
      <c r="U161" s="32">
        <v>2</v>
      </c>
      <c r="V161" s="32">
        <v>1</v>
      </c>
      <c r="W161" s="32">
        <f t="shared" si="162"/>
        <v>0.5</v>
      </c>
      <c r="X161" s="32">
        <v>0</v>
      </c>
      <c r="Y161" s="32">
        <v>0</v>
      </c>
      <c r="Z161" s="32">
        <v>0</v>
      </c>
      <c r="AA161" s="32">
        <v>0</v>
      </c>
      <c r="AB161" s="32">
        <v>1</v>
      </c>
      <c r="AC161" s="32">
        <v>5</v>
      </c>
      <c r="AD161" s="32">
        <v>2</v>
      </c>
      <c r="AE161" s="32">
        <f t="shared" si="163"/>
        <v>1.25</v>
      </c>
      <c r="AF161" s="32">
        <v>2</v>
      </c>
      <c r="AG161" s="32">
        <v>3</v>
      </c>
      <c r="AH161" s="32">
        <v>3</v>
      </c>
      <c r="AI161" s="32">
        <f t="shared" si="164"/>
        <v>2.25</v>
      </c>
      <c r="AJ161" s="32">
        <v>0</v>
      </c>
      <c r="AK161" s="32">
        <v>0</v>
      </c>
      <c r="AL161" s="32">
        <v>0</v>
      </c>
      <c r="AM161" s="32">
        <f t="shared" si="165"/>
        <v>0</v>
      </c>
      <c r="AN161" s="32">
        <v>0</v>
      </c>
      <c r="AO161" s="32">
        <v>0</v>
      </c>
      <c r="AP161" s="32">
        <v>0</v>
      </c>
      <c r="AQ161" s="32">
        <f t="shared" si="166"/>
        <v>0</v>
      </c>
      <c r="AR161" s="32">
        <f t="shared" si="167"/>
        <v>5.375</v>
      </c>
      <c r="AS161" s="32">
        <f t="shared" si="155"/>
        <v>268.75</v>
      </c>
      <c r="AT161" s="32">
        <v>40000</v>
      </c>
      <c r="AU161" s="32">
        <f t="shared" si="156"/>
        <v>215000</v>
      </c>
      <c r="AV161" s="32">
        <f t="shared" si="157"/>
        <v>10750000</v>
      </c>
    </row>
    <row r="162" spans="1:48">
      <c r="A162" s="32">
        <v>39</v>
      </c>
      <c r="B162" s="32" t="s">
        <v>172</v>
      </c>
      <c r="C162" s="32">
        <v>0.25</v>
      </c>
      <c r="D162" s="32">
        <v>2</v>
      </c>
      <c r="E162" s="32">
        <v>5</v>
      </c>
      <c r="F162" s="32">
        <v>1</v>
      </c>
      <c r="G162" s="32">
        <f t="shared" si="158"/>
        <v>1.25</v>
      </c>
      <c r="H162" s="32">
        <v>0</v>
      </c>
      <c r="I162" s="32">
        <v>0</v>
      </c>
      <c r="J162" s="32">
        <v>0</v>
      </c>
      <c r="K162" s="32">
        <f t="shared" si="159"/>
        <v>0</v>
      </c>
      <c r="L162" s="32">
        <v>1</v>
      </c>
      <c r="M162" s="32">
        <v>2</v>
      </c>
      <c r="N162" s="32">
        <v>1</v>
      </c>
      <c r="O162" s="32">
        <f t="shared" si="160"/>
        <v>0.25</v>
      </c>
      <c r="P162" s="32">
        <v>2</v>
      </c>
      <c r="Q162" s="32">
        <v>2</v>
      </c>
      <c r="R162" s="32">
        <v>1</v>
      </c>
      <c r="S162" s="32">
        <f t="shared" si="161"/>
        <v>0.5</v>
      </c>
      <c r="T162" s="32">
        <v>2</v>
      </c>
      <c r="U162" s="32">
        <v>3</v>
      </c>
      <c r="V162" s="32">
        <v>1</v>
      </c>
      <c r="W162" s="32">
        <f t="shared" si="162"/>
        <v>0.75</v>
      </c>
      <c r="X162" s="32">
        <v>0</v>
      </c>
      <c r="Y162" s="32">
        <v>0</v>
      </c>
      <c r="Z162" s="32">
        <v>0</v>
      </c>
      <c r="AA162" s="32">
        <v>0</v>
      </c>
      <c r="AB162" s="32">
        <v>1</v>
      </c>
      <c r="AC162" s="32">
        <v>5</v>
      </c>
      <c r="AD162" s="32">
        <v>3</v>
      </c>
      <c r="AE162" s="32">
        <f t="shared" si="163"/>
        <v>1.875</v>
      </c>
      <c r="AF162" s="32">
        <v>2</v>
      </c>
      <c r="AG162" s="32">
        <v>5</v>
      </c>
      <c r="AH162" s="32">
        <v>3</v>
      </c>
      <c r="AI162" s="32">
        <f t="shared" si="164"/>
        <v>3.75</v>
      </c>
      <c r="AJ162" s="32">
        <v>0</v>
      </c>
      <c r="AK162" s="32">
        <v>0</v>
      </c>
      <c r="AL162" s="32">
        <v>0</v>
      </c>
      <c r="AM162" s="32">
        <f t="shared" si="165"/>
        <v>0</v>
      </c>
      <c r="AN162" s="32">
        <v>0</v>
      </c>
      <c r="AO162" s="32">
        <v>0</v>
      </c>
      <c r="AP162" s="32">
        <v>0</v>
      </c>
      <c r="AQ162" s="32">
        <f t="shared" si="166"/>
        <v>0</v>
      </c>
      <c r="AR162" s="32">
        <f t="shared" si="167"/>
        <v>8.375</v>
      </c>
      <c r="AS162" s="32">
        <f t="shared" si="155"/>
        <v>33.5</v>
      </c>
      <c r="AT162" s="32">
        <v>40000</v>
      </c>
      <c r="AU162" s="32">
        <f t="shared" si="156"/>
        <v>335000</v>
      </c>
      <c r="AV162" s="32">
        <f t="shared" si="157"/>
        <v>1340000</v>
      </c>
    </row>
    <row r="163" spans="1:48">
      <c r="A163" s="32">
        <v>40</v>
      </c>
      <c r="B163" s="32" t="s">
        <v>173</v>
      </c>
      <c r="C163" s="32">
        <v>0.06</v>
      </c>
      <c r="D163" s="32">
        <v>1</v>
      </c>
      <c r="E163" s="32">
        <v>5</v>
      </c>
      <c r="F163" s="32">
        <v>1</v>
      </c>
      <c r="G163" s="32">
        <f t="shared" si="158"/>
        <v>0.625</v>
      </c>
      <c r="H163" s="32">
        <v>0</v>
      </c>
      <c r="I163" s="32">
        <v>0</v>
      </c>
      <c r="J163" s="32">
        <v>0</v>
      </c>
      <c r="K163" s="32">
        <f t="shared" si="159"/>
        <v>0</v>
      </c>
      <c r="L163" s="32">
        <v>1</v>
      </c>
      <c r="M163" s="32">
        <v>3</v>
      </c>
      <c r="N163" s="32">
        <v>1</v>
      </c>
      <c r="O163" s="32">
        <f t="shared" si="160"/>
        <v>0.375</v>
      </c>
      <c r="P163" s="32">
        <v>1</v>
      </c>
      <c r="Q163" s="32">
        <v>3</v>
      </c>
      <c r="R163" s="32">
        <v>1</v>
      </c>
      <c r="S163" s="32">
        <f t="shared" si="161"/>
        <v>0.375</v>
      </c>
      <c r="T163" s="32">
        <v>2</v>
      </c>
      <c r="U163" s="32">
        <v>2</v>
      </c>
      <c r="V163" s="32">
        <v>1</v>
      </c>
      <c r="W163" s="32">
        <f t="shared" si="162"/>
        <v>0.5</v>
      </c>
      <c r="X163" s="32">
        <v>0</v>
      </c>
      <c r="Y163" s="32">
        <v>0</v>
      </c>
      <c r="Z163" s="32">
        <v>0</v>
      </c>
      <c r="AA163" s="32">
        <v>0</v>
      </c>
      <c r="AB163" s="32">
        <v>1</v>
      </c>
      <c r="AC163" s="32">
        <v>4</v>
      </c>
      <c r="AD163" s="32">
        <v>2</v>
      </c>
      <c r="AE163" s="32">
        <f t="shared" si="163"/>
        <v>1</v>
      </c>
      <c r="AF163" s="32">
        <v>1</v>
      </c>
      <c r="AG163" s="32">
        <v>4</v>
      </c>
      <c r="AH163" s="32">
        <v>3</v>
      </c>
      <c r="AI163" s="32">
        <f t="shared" si="164"/>
        <v>1.5</v>
      </c>
      <c r="AJ163" s="32">
        <v>0</v>
      </c>
      <c r="AK163" s="32">
        <v>0</v>
      </c>
      <c r="AL163" s="32">
        <v>3</v>
      </c>
      <c r="AM163" s="32">
        <f t="shared" si="165"/>
        <v>0</v>
      </c>
      <c r="AN163" s="32">
        <v>0</v>
      </c>
      <c r="AO163" s="32">
        <v>0</v>
      </c>
      <c r="AP163" s="32">
        <v>0</v>
      </c>
      <c r="AQ163" s="32">
        <f t="shared" si="166"/>
        <v>0</v>
      </c>
      <c r="AR163" s="32">
        <f t="shared" si="167"/>
        <v>4.375</v>
      </c>
      <c r="AS163" s="32">
        <f t="shared" si="155"/>
        <v>72.916666666666671</v>
      </c>
      <c r="AT163" s="32">
        <v>40000</v>
      </c>
      <c r="AU163" s="32">
        <f t="shared" si="156"/>
        <v>175000</v>
      </c>
      <c r="AV163" s="32">
        <f t="shared" si="157"/>
        <v>2916666.666666667</v>
      </c>
    </row>
    <row r="164" spans="1:48">
      <c r="A164" s="32">
        <v>41</v>
      </c>
      <c r="B164" s="32" t="s">
        <v>174</v>
      </c>
      <c r="C164" s="32">
        <v>0.75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f>H164*I164*J164/8</f>
        <v>0</v>
      </c>
      <c r="L164" s="32">
        <v>0</v>
      </c>
      <c r="M164" s="32">
        <v>0</v>
      </c>
      <c r="N164" s="32">
        <v>0</v>
      </c>
      <c r="O164" s="32">
        <f>L164*M164*N164/8</f>
        <v>0</v>
      </c>
      <c r="P164" s="32">
        <v>0</v>
      </c>
      <c r="Q164" s="32">
        <v>0</v>
      </c>
      <c r="R164" s="32">
        <v>0</v>
      </c>
      <c r="S164" s="32">
        <f>P164*Q164*R164/8</f>
        <v>0</v>
      </c>
      <c r="T164" s="32">
        <v>0</v>
      </c>
      <c r="U164" s="32">
        <v>0</v>
      </c>
      <c r="V164" s="32">
        <v>0</v>
      </c>
      <c r="W164" s="32">
        <f>T164*U164*V164/8</f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f>AB164*AC164*AD164/8</f>
        <v>0</v>
      </c>
      <c r="AF164" s="32">
        <v>0</v>
      </c>
      <c r="AG164" s="32">
        <v>0</v>
      </c>
      <c r="AH164" s="32">
        <v>0</v>
      </c>
      <c r="AI164" s="32">
        <f>AF164*AG164*AH164/8</f>
        <v>0</v>
      </c>
      <c r="AJ164" s="32">
        <v>0</v>
      </c>
      <c r="AK164" s="32">
        <v>0</v>
      </c>
      <c r="AL164" s="32">
        <v>0</v>
      </c>
      <c r="AM164" s="32">
        <f>AJ164*AK164*AL164/8</f>
        <v>0</v>
      </c>
      <c r="AN164" s="32">
        <v>0</v>
      </c>
      <c r="AO164" s="32">
        <v>0</v>
      </c>
      <c r="AP164" s="32">
        <v>0</v>
      </c>
      <c r="AQ164" s="32">
        <f>AN164*AO164*AP164/8</f>
        <v>0</v>
      </c>
      <c r="AR164" s="32">
        <f>SUM(AQ164,AM164,AI164,AE164,AA164,W164,S164,O164,K164,G164)</f>
        <v>0</v>
      </c>
      <c r="AS164" s="32">
        <f t="shared" si="155"/>
        <v>0</v>
      </c>
      <c r="AT164" s="32">
        <v>40000</v>
      </c>
      <c r="AU164" s="32">
        <f t="shared" si="156"/>
        <v>0</v>
      </c>
      <c r="AV164" s="32">
        <f t="shared" si="157"/>
        <v>0</v>
      </c>
    </row>
    <row r="165" spans="1:48">
      <c r="A165" s="32">
        <v>42</v>
      </c>
      <c r="B165" s="32" t="s">
        <v>183</v>
      </c>
      <c r="C165" s="32">
        <v>0.125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f t="shared" ref="K165:K173" si="168">H165*I165*J165/8</f>
        <v>0</v>
      </c>
      <c r="L165" s="32">
        <v>0</v>
      </c>
      <c r="M165" s="32">
        <v>0</v>
      </c>
      <c r="N165" s="32">
        <v>0</v>
      </c>
      <c r="O165" s="32">
        <f t="shared" ref="O165:O173" si="169">L165*M165*N165/8</f>
        <v>0</v>
      </c>
      <c r="P165" s="32">
        <v>0</v>
      </c>
      <c r="Q165" s="32">
        <v>0</v>
      </c>
      <c r="R165" s="32">
        <v>0</v>
      </c>
      <c r="S165" s="32">
        <f t="shared" ref="S165:S173" si="170">P165*Q165*R165/8</f>
        <v>0</v>
      </c>
      <c r="T165" s="32">
        <v>0</v>
      </c>
      <c r="U165" s="32">
        <v>0</v>
      </c>
      <c r="V165" s="32">
        <v>0</v>
      </c>
      <c r="W165" s="32">
        <f t="shared" ref="W165:W173" si="171">T165*U165*V165/8</f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f t="shared" ref="AE165:AE173" si="172">AB165*AC165*AD165/8</f>
        <v>0</v>
      </c>
      <c r="AF165" s="32">
        <v>0</v>
      </c>
      <c r="AG165" s="32">
        <v>0</v>
      </c>
      <c r="AH165" s="32">
        <v>0</v>
      </c>
      <c r="AI165" s="32">
        <f t="shared" ref="AI165:AI173" si="173">AF165*AG165*AH165/8</f>
        <v>0</v>
      </c>
      <c r="AJ165" s="32">
        <v>0</v>
      </c>
      <c r="AK165" s="32">
        <v>0</v>
      </c>
      <c r="AL165" s="32">
        <v>0</v>
      </c>
      <c r="AM165" s="32">
        <f t="shared" ref="AM165:AM173" si="174">AJ165*AK165*AL165/8</f>
        <v>0</v>
      </c>
      <c r="AN165" s="32">
        <v>0</v>
      </c>
      <c r="AO165" s="32">
        <v>0</v>
      </c>
      <c r="AP165" s="32">
        <v>0</v>
      </c>
      <c r="AQ165" s="32">
        <f t="shared" ref="AQ165:AQ173" si="175">AN165*AO165*AP165/8</f>
        <v>0</v>
      </c>
      <c r="AR165" s="32">
        <f t="shared" ref="AR165:AR173" si="176">SUM(AQ165,AM165,AI165,AE165,AA165,W165,S165,O165,K165,G165)</f>
        <v>0</v>
      </c>
      <c r="AS165" s="32">
        <f t="shared" si="155"/>
        <v>0</v>
      </c>
      <c r="AT165" s="32">
        <v>40000</v>
      </c>
      <c r="AU165" s="32">
        <f t="shared" si="156"/>
        <v>0</v>
      </c>
      <c r="AV165" s="32">
        <f t="shared" si="157"/>
        <v>0</v>
      </c>
    </row>
    <row r="166" spans="1:48">
      <c r="A166" s="32">
        <v>43</v>
      </c>
      <c r="B166" s="32" t="s">
        <v>176</v>
      </c>
      <c r="C166" s="32">
        <v>1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f t="shared" si="168"/>
        <v>0</v>
      </c>
      <c r="L166" s="32">
        <v>0</v>
      </c>
      <c r="M166" s="32">
        <v>0</v>
      </c>
      <c r="N166" s="32">
        <v>0</v>
      </c>
      <c r="O166" s="32">
        <f t="shared" si="169"/>
        <v>0</v>
      </c>
      <c r="P166" s="32">
        <v>0</v>
      </c>
      <c r="Q166" s="32">
        <v>0</v>
      </c>
      <c r="R166" s="32">
        <v>0</v>
      </c>
      <c r="S166" s="32">
        <f t="shared" si="170"/>
        <v>0</v>
      </c>
      <c r="T166" s="32">
        <v>0</v>
      </c>
      <c r="U166" s="32">
        <v>0</v>
      </c>
      <c r="V166" s="32">
        <v>0</v>
      </c>
      <c r="W166" s="32">
        <f t="shared" si="171"/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f t="shared" si="172"/>
        <v>0</v>
      </c>
      <c r="AF166" s="32">
        <v>0</v>
      </c>
      <c r="AG166" s="32">
        <v>0</v>
      </c>
      <c r="AH166" s="32">
        <v>0</v>
      </c>
      <c r="AI166" s="32">
        <f t="shared" si="173"/>
        <v>0</v>
      </c>
      <c r="AJ166" s="32">
        <v>0</v>
      </c>
      <c r="AK166" s="32">
        <v>0</v>
      </c>
      <c r="AL166" s="32">
        <v>0</v>
      </c>
      <c r="AM166" s="32">
        <f t="shared" si="174"/>
        <v>0</v>
      </c>
      <c r="AN166" s="32">
        <v>0</v>
      </c>
      <c r="AO166" s="32">
        <v>0</v>
      </c>
      <c r="AP166" s="32">
        <v>0</v>
      </c>
      <c r="AQ166" s="32">
        <f t="shared" si="175"/>
        <v>0</v>
      </c>
      <c r="AR166" s="32">
        <f t="shared" si="176"/>
        <v>0</v>
      </c>
      <c r="AS166" s="32">
        <f t="shared" si="155"/>
        <v>0</v>
      </c>
      <c r="AT166" s="32">
        <v>40000</v>
      </c>
      <c r="AU166" s="32">
        <f t="shared" si="156"/>
        <v>0</v>
      </c>
      <c r="AV166" s="32">
        <f t="shared" si="157"/>
        <v>0</v>
      </c>
    </row>
    <row r="167" spans="1:48">
      <c r="A167" s="32">
        <v>44</v>
      </c>
      <c r="B167" s="32" t="s">
        <v>177</v>
      </c>
      <c r="C167" s="32">
        <v>1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f t="shared" si="168"/>
        <v>0</v>
      </c>
      <c r="L167" s="32">
        <v>0</v>
      </c>
      <c r="M167" s="32">
        <v>0</v>
      </c>
      <c r="N167" s="32">
        <v>0</v>
      </c>
      <c r="O167" s="32">
        <f t="shared" si="169"/>
        <v>0</v>
      </c>
      <c r="P167" s="32">
        <v>0</v>
      </c>
      <c r="Q167" s="32">
        <v>0</v>
      </c>
      <c r="R167" s="32">
        <v>0</v>
      </c>
      <c r="S167" s="32">
        <f t="shared" si="170"/>
        <v>0</v>
      </c>
      <c r="T167" s="32">
        <v>0</v>
      </c>
      <c r="U167" s="32">
        <v>0</v>
      </c>
      <c r="V167" s="32">
        <v>0</v>
      </c>
      <c r="W167" s="32">
        <f t="shared" si="171"/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f t="shared" si="172"/>
        <v>0</v>
      </c>
      <c r="AF167" s="32">
        <v>0</v>
      </c>
      <c r="AG167" s="32">
        <v>0</v>
      </c>
      <c r="AH167" s="32">
        <v>0</v>
      </c>
      <c r="AI167" s="32">
        <f t="shared" si="173"/>
        <v>0</v>
      </c>
      <c r="AJ167" s="32">
        <v>0</v>
      </c>
      <c r="AK167" s="32">
        <v>0</v>
      </c>
      <c r="AL167" s="32">
        <v>0</v>
      </c>
      <c r="AM167" s="32">
        <f t="shared" si="174"/>
        <v>0</v>
      </c>
      <c r="AN167" s="32">
        <v>0</v>
      </c>
      <c r="AO167" s="32">
        <v>0</v>
      </c>
      <c r="AP167" s="32">
        <v>0</v>
      </c>
      <c r="AQ167" s="32">
        <f t="shared" si="175"/>
        <v>0</v>
      </c>
      <c r="AR167" s="32">
        <f t="shared" si="176"/>
        <v>0</v>
      </c>
      <c r="AS167" s="32">
        <f t="shared" si="155"/>
        <v>0</v>
      </c>
      <c r="AT167" s="32">
        <v>40000</v>
      </c>
      <c r="AU167" s="32">
        <f t="shared" si="156"/>
        <v>0</v>
      </c>
      <c r="AV167" s="32">
        <f t="shared" si="157"/>
        <v>0</v>
      </c>
    </row>
    <row r="168" spans="1:48">
      <c r="A168" s="32">
        <v>45</v>
      </c>
      <c r="B168" s="32" t="s">
        <v>134</v>
      </c>
      <c r="C168" s="32">
        <v>0.125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f t="shared" si="168"/>
        <v>0</v>
      </c>
      <c r="L168" s="32">
        <v>0</v>
      </c>
      <c r="M168" s="32">
        <v>0</v>
      </c>
      <c r="N168" s="32">
        <v>0</v>
      </c>
      <c r="O168" s="32">
        <f t="shared" si="169"/>
        <v>0</v>
      </c>
      <c r="P168" s="32">
        <v>0</v>
      </c>
      <c r="Q168" s="32">
        <v>0</v>
      </c>
      <c r="R168" s="32">
        <v>0</v>
      </c>
      <c r="S168" s="32">
        <f t="shared" si="170"/>
        <v>0</v>
      </c>
      <c r="T168" s="32">
        <v>0</v>
      </c>
      <c r="U168" s="32">
        <v>0</v>
      </c>
      <c r="V168" s="32">
        <v>0</v>
      </c>
      <c r="W168" s="32">
        <f t="shared" si="171"/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f t="shared" si="172"/>
        <v>0</v>
      </c>
      <c r="AF168" s="32">
        <v>0</v>
      </c>
      <c r="AG168" s="32">
        <v>0</v>
      </c>
      <c r="AH168" s="32">
        <v>0</v>
      </c>
      <c r="AI168" s="32">
        <f t="shared" si="173"/>
        <v>0</v>
      </c>
      <c r="AJ168" s="32">
        <v>0</v>
      </c>
      <c r="AK168" s="32">
        <v>0</v>
      </c>
      <c r="AL168" s="32">
        <v>0</v>
      </c>
      <c r="AM168" s="32">
        <f t="shared" si="174"/>
        <v>0</v>
      </c>
      <c r="AN168" s="32">
        <v>0</v>
      </c>
      <c r="AO168" s="32">
        <v>0</v>
      </c>
      <c r="AP168" s="32">
        <v>0</v>
      </c>
      <c r="AQ168" s="32">
        <f t="shared" si="175"/>
        <v>0</v>
      </c>
      <c r="AR168" s="32">
        <f t="shared" si="176"/>
        <v>0</v>
      </c>
      <c r="AS168" s="32">
        <f t="shared" si="155"/>
        <v>0</v>
      </c>
      <c r="AT168" s="32">
        <v>40000</v>
      </c>
      <c r="AU168" s="32">
        <f t="shared" si="156"/>
        <v>0</v>
      </c>
      <c r="AV168" s="32">
        <f t="shared" si="157"/>
        <v>0</v>
      </c>
    </row>
    <row r="169" spans="1:48">
      <c r="A169" s="32">
        <v>46</v>
      </c>
      <c r="B169" s="32" t="s">
        <v>187</v>
      </c>
      <c r="C169" s="32">
        <v>0.25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f t="shared" si="168"/>
        <v>0</v>
      </c>
      <c r="L169" s="32">
        <v>0</v>
      </c>
      <c r="M169" s="32">
        <v>0</v>
      </c>
      <c r="N169" s="32">
        <v>0</v>
      </c>
      <c r="O169" s="32">
        <f t="shared" si="169"/>
        <v>0</v>
      </c>
      <c r="P169" s="32">
        <v>0</v>
      </c>
      <c r="Q169" s="32">
        <v>0</v>
      </c>
      <c r="R169" s="32">
        <v>0</v>
      </c>
      <c r="S169" s="32">
        <f t="shared" si="170"/>
        <v>0</v>
      </c>
      <c r="T169" s="32">
        <v>0</v>
      </c>
      <c r="U169" s="32">
        <v>0</v>
      </c>
      <c r="V169" s="32">
        <v>0</v>
      </c>
      <c r="W169" s="32">
        <f t="shared" si="171"/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f t="shared" si="172"/>
        <v>0</v>
      </c>
      <c r="AF169" s="32">
        <v>0</v>
      </c>
      <c r="AG169" s="32">
        <v>0</v>
      </c>
      <c r="AH169" s="32">
        <v>0</v>
      </c>
      <c r="AI169" s="32">
        <f t="shared" si="173"/>
        <v>0</v>
      </c>
      <c r="AJ169" s="32">
        <v>0</v>
      </c>
      <c r="AK169" s="32">
        <v>0</v>
      </c>
      <c r="AL169" s="32">
        <v>0</v>
      </c>
      <c r="AM169" s="32">
        <f t="shared" si="174"/>
        <v>0</v>
      </c>
      <c r="AN169" s="32">
        <v>0</v>
      </c>
      <c r="AO169" s="32">
        <v>0</v>
      </c>
      <c r="AP169" s="32">
        <v>0</v>
      </c>
      <c r="AQ169" s="32">
        <f t="shared" si="175"/>
        <v>0</v>
      </c>
      <c r="AR169" s="32">
        <f t="shared" si="176"/>
        <v>0</v>
      </c>
      <c r="AS169" s="32">
        <f t="shared" si="155"/>
        <v>0</v>
      </c>
      <c r="AT169" s="32">
        <v>40000</v>
      </c>
      <c r="AU169" s="32">
        <f t="shared" si="156"/>
        <v>0</v>
      </c>
      <c r="AV169" s="32">
        <f t="shared" si="157"/>
        <v>0</v>
      </c>
    </row>
    <row r="170" spans="1:48">
      <c r="A170" s="32">
        <v>47</v>
      </c>
      <c r="B170" s="32" t="s">
        <v>178</v>
      </c>
      <c r="C170" s="32">
        <v>0.125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f t="shared" si="168"/>
        <v>0</v>
      </c>
      <c r="L170" s="32">
        <v>0</v>
      </c>
      <c r="M170" s="32">
        <v>0</v>
      </c>
      <c r="N170" s="32">
        <v>0</v>
      </c>
      <c r="O170" s="32">
        <f t="shared" si="169"/>
        <v>0</v>
      </c>
      <c r="P170" s="32">
        <v>0</v>
      </c>
      <c r="Q170" s="32">
        <v>0</v>
      </c>
      <c r="R170" s="32">
        <v>0</v>
      </c>
      <c r="S170" s="32">
        <f t="shared" si="170"/>
        <v>0</v>
      </c>
      <c r="T170" s="32">
        <v>0</v>
      </c>
      <c r="U170" s="32">
        <v>0</v>
      </c>
      <c r="V170" s="32">
        <v>0</v>
      </c>
      <c r="W170" s="32">
        <f t="shared" si="171"/>
        <v>0</v>
      </c>
      <c r="X170" s="32">
        <v>0</v>
      </c>
      <c r="Y170" s="32">
        <v>0</v>
      </c>
      <c r="Z170" s="32">
        <v>0</v>
      </c>
      <c r="AA170" s="32">
        <v>0</v>
      </c>
      <c r="AB170" s="32">
        <v>0</v>
      </c>
      <c r="AC170" s="32">
        <v>0</v>
      </c>
      <c r="AD170" s="32">
        <v>0</v>
      </c>
      <c r="AE170" s="32">
        <f t="shared" si="172"/>
        <v>0</v>
      </c>
      <c r="AF170" s="32">
        <v>0</v>
      </c>
      <c r="AG170" s="32">
        <v>0</v>
      </c>
      <c r="AH170" s="32">
        <v>0</v>
      </c>
      <c r="AI170" s="32">
        <f t="shared" si="173"/>
        <v>0</v>
      </c>
      <c r="AJ170" s="32">
        <v>0</v>
      </c>
      <c r="AK170" s="32">
        <v>0</v>
      </c>
      <c r="AL170" s="32">
        <v>0</v>
      </c>
      <c r="AM170" s="32">
        <f t="shared" si="174"/>
        <v>0</v>
      </c>
      <c r="AN170" s="32">
        <v>0</v>
      </c>
      <c r="AO170" s="32">
        <v>0</v>
      </c>
      <c r="AP170" s="32">
        <v>0</v>
      </c>
      <c r="AQ170" s="32">
        <f t="shared" si="175"/>
        <v>0</v>
      </c>
      <c r="AR170" s="32">
        <f t="shared" si="176"/>
        <v>0</v>
      </c>
      <c r="AS170" s="32">
        <f t="shared" si="155"/>
        <v>0</v>
      </c>
      <c r="AT170" s="32">
        <v>40000</v>
      </c>
      <c r="AU170" s="32">
        <f t="shared" si="156"/>
        <v>0</v>
      </c>
      <c r="AV170" s="32">
        <f t="shared" si="157"/>
        <v>0</v>
      </c>
    </row>
    <row r="171" spans="1:48">
      <c r="A171" s="32">
        <v>48</v>
      </c>
      <c r="B171" s="32" t="s">
        <v>179</v>
      </c>
      <c r="C171" s="32">
        <v>0.125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f t="shared" si="168"/>
        <v>0</v>
      </c>
      <c r="L171" s="32">
        <v>0</v>
      </c>
      <c r="M171" s="32">
        <v>0</v>
      </c>
      <c r="N171" s="32">
        <v>0</v>
      </c>
      <c r="O171" s="32">
        <f t="shared" si="169"/>
        <v>0</v>
      </c>
      <c r="P171" s="32">
        <v>0</v>
      </c>
      <c r="Q171" s="32">
        <v>0</v>
      </c>
      <c r="R171" s="32">
        <v>0</v>
      </c>
      <c r="S171" s="32">
        <f t="shared" si="170"/>
        <v>0</v>
      </c>
      <c r="T171" s="32">
        <v>0</v>
      </c>
      <c r="U171" s="32">
        <v>0</v>
      </c>
      <c r="V171" s="32">
        <v>0</v>
      </c>
      <c r="W171" s="32">
        <f t="shared" si="171"/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f t="shared" si="172"/>
        <v>0</v>
      </c>
      <c r="AF171" s="32">
        <v>0</v>
      </c>
      <c r="AG171" s="32">
        <v>0</v>
      </c>
      <c r="AH171" s="32">
        <v>0</v>
      </c>
      <c r="AI171" s="32">
        <f t="shared" si="173"/>
        <v>0</v>
      </c>
      <c r="AJ171" s="32">
        <v>0</v>
      </c>
      <c r="AK171" s="32">
        <v>0</v>
      </c>
      <c r="AL171" s="32">
        <v>0</v>
      </c>
      <c r="AM171" s="32">
        <f t="shared" si="174"/>
        <v>0</v>
      </c>
      <c r="AN171" s="32">
        <v>0</v>
      </c>
      <c r="AO171" s="32">
        <v>0</v>
      </c>
      <c r="AP171" s="32">
        <v>0</v>
      </c>
      <c r="AQ171" s="32">
        <f t="shared" si="175"/>
        <v>0</v>
      </c>
      <c r="AR171" s="32">
        <f t="shared" si="176"/>
        <v>0</v>
      </c>
      <c r="AS171" s="32">
        <f t="shared" si="155"/>
        <v>0</v>
      </c>
      <c r="AT171" s="32">
        <v>40000</v>
      </c>
      <c r="AU171" s="32">
        <f t="shared" si="156"/>
        <v>0</v>
      </c>
      <c r="AV171" s="32">
        <f t="shared" si="157"/>
        <v>0</v>
      </c>
    </row>
    <row r="172" spans="1:48">
      <c r="A172" s="32">
        <v>49</v>
      </c>
      <c r="B172" s="32" t="s">
        <v>180</v>
      </c>
      <c r="C172" s="32">
        <v>0.22500000000000001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f t="shared" si="168"/>
        <v>0</v>
      </c>
      <c r="L172" s="32">
        <v>0</v>
      </c>
      <c r="M172" s="32">
        <v>0</v>
      </c>
      <c r="N172" s="32">
        <v>0</v>
      </c>
      <c r="O172" s="32">
        <f t="shared" si="169"/>
        <v>0</v>
      </c>
      <c r="P172" s="32">
        <v>0</v>
      </c>
      <c r="Q172" s="32">
        <v>0</v>
      </c>
      <c r="R172" s="32">
        <v>0</v>
      </c>
      <c r="S172" s="32">
        <f t="shared" si="170"/>
        <v>0</v>
      </c>
      <c r="T172" s="32">
        <v>0</v>
      </c>
      <c r="U172" s="32">
        <v>0</v>
      </c>
      <c r="V172" s="32">
        <v>0</v>
      </c>
      <c r="W172" s="32">
        <f t="shared" si="171"/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32">
        <v>0</v>
      </c>
      <c r="AD172" s="32">
        <v>0</v>
      </c>
      <c r="AE172" s="32">
        <f t="shared" si="172"/>
        <v>0</v>
      </c>
      <c r="AF172" s="32">
        <v>0</v>
      </c>
      <c r="AG172" s="32">
        <v>0</v>
      </c>
      <c r="AH172" s="32">
        <v>0</v>
      </c>
      <c r="AI172" s="32">
        <f t="shared" si="173"/>
        <v>0</v>
      </c>
      <c r="AJ172" s="32">
        <v>0</v>
      </c>
      <c r="AK172" s="32">
        <v>0</v>
      </c>
      <c r="AL172" s="32">
        <v>0</v>
      </c>
      <c r="AM172" s="32">
        <f t="shared" si="174"/>
        <v>0</v>
      </c>
      <c r="AN172" s="32">
        <v>0</v>
      </c>
      <c r="AO172" s="32">
        <v>0</v>
      </c>
      <c r="AP172" s="32">
        <v>0</v>
      </c>
      <c r="AQ172" s="32">
        <f t="shared" si="175"/>
        <v>0</v>
      </c>
      <c r="AR172" s="32">
        <f t="shared" si="176"/>
        <v>0</v>
      </c>
      <c r="AS172" s="32">
        <f t="shared" si="155"/>
        <v>0</v>
      </c>
      <c r="AT172" s="32">
        <v>40000</v>
      </c>
      <c r="AU172" s="32">
        <f t="shared" si="156"/>
        <v>0</v>
      </c>
      <c r="AV172" s="32">
        <f t="shared" si="157"/>
        <v>0</v>
      </c>
    </row>
    <row r="173" spans="1:48">
      <c r="A173" s="32">
        <v>50</v>
      </c>
      <c r="B173" s="32" t="s">
        <v>181</v>
      </c>
      <c r="C173" s="32">
        <v>0.215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f t="shared" si="168"/>
        <v>0</v>
      </c>
      <c r="L173" s="32">
        <v>0</v>
      </c>
      <c r="M173" s="32">
        <v>0</v>
      </c>
      <c r="N173" s="32">
        <v>0</v>
      </c>
      <c r="O173" s="32">
        <f t="shared" si="169"/>
        <v>0</v>
      </c>
      <c r="P173" s="32">
        <v>0</v>
      </c>
      <c r="Q173" s="32">
        <v>0</v>
      </c>
      <c r="R173" s="32">
        <v>0</v>
      </c>
      <c r="S173" s="32">
        <f t="shared" si="170"/>
        <v>0</v>
      </c>
      <c r="T173" s="32">
        <v>0</v>
      </c>
      <c r="U173" s="32">
        <v>0</v>
      </c>
      <c r="V173" s="32">
        <v>0</v>
      </c>
      <c r="W173" s="32">
        <f t="shared" si="171"/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f t="shared" si="172"/>
        <v>0</v>
      </c>
      <c r="AF173" s="32">
        <v>0</v>
      </c>
      <c r="AG173" s="32">
        <v>0</v>
      </c>
      <c r="AH173" s="32">
        <v>0</v>
      </c>
      <c r="AI173" s="32">
        <f t="shared" si="173"/>
        <v>0</v>
      </c>
      <c r="AJ173" s="32">
        <v>0</v>
      </c>
      <c r="AK173" s="32">
        <v>0</v>
      </c>
      <c r="AL173" s="32">
        <v>0</v>
      </c>
      <c r="AM173" s="32">
        <f t="shared" si="174"/>
        <v>0</v>
      </c>
      <c r="AN173" s="32">
        <v>0</v>
      </c>
      <c r="AO173" s="32">
        <v>0</v>
      </c>
      <c r="AP173" s="32">
        <v>0</v>
      </c>
      <c r="AQ173" s="32">
        <f t="shared" si="175"/>
        <v>0</v>
      </c>
      <c r="AR173" s="32">
        <f t="shared" si="176"/>
        <v>0</v>
      </c>
      <c r="AS173" s="32">
        <f t="shared" si="155"/>
        <v>0</v>
      </c>
      <c r="AT173" s="32">
        <v>40000</v>
      </c>
      <c r="AU173" s="32">
        <f t="shared" si="156"/>
        <v>0</v>
      </c>
      <c r="AV173" s="32">
        <f t="shared" si="157"/>
        <v>0</v>
      </c>
    </row>
    <row r="174" spans="1:48">
      <c r="A174" s="80" t="s">
        <v>369</v>
      </c>
      <c r="B174" s="80"/>
      <c r="C174" s="34">
        <f t="shared" ref="C174" si="177">SUM(C134:C173)</f>
        <v>11.449999999999998</v>
      </c>
      <c r="D174" s="34">
        <f t="shared" ref="D174:AS174" ca="1" si="178">SUM(D134:D234)</f>
        <v>38</v>
      </c>
      <c r="E174" s="34">
        <f t="shared" ca="1" si="178"/>
        <v>153</v>
      </c>
      <c r="F174" s="34">
        <f t="shared" ca="1" si="178"/>
        <v>30</v>
      </c>
      <c r="G174" s="34">
        <f t="shared" ca="1" si="178"/>
        <v>24.125</v>
      </c>
      <c r="H174" s="34">
        <f t="shared" ca="1" si="178"/>
        <v>0</v>
      </c>
      <c r="I174" s="34">
        <f t="shared" ca="1" si="178"/>
        <v>0</v>
      </c>
      <c r="J174" s="34">
        <f t="shared" ca="1" si="178"/>
        <v>0</v>
      </c>
      <c r="K174" s="34">
        <f t="shared" ca="1" si="178"/>
        <v>0</v>
      </c>
      <c r="L174" s="34">
        <f t="shared" ca="1" si="178"/>
        <v>40</v>
      </c>
      <c r="M174" s="34">
        <f t="shared" ca="1" si="178"/>
        <v>57</v>
      </c>
      <c r="N174" s="34">
        <f t="shared" ca="1" si="178"/>
        <v>30</v>
      </c>
      <c r="O174" s="34">
        <f t="shared" ca="1" si="178"/>
        <v>9.375</v>
      </c>
      <c r="P174" s="34">
        <f t="shared" ca="1" si="178"/>
        <v>49</v>
      </c>
      <c r="Q174" s="34">
        <f t="shared" ca="1" si="178"/>
        <v>91</v>
      </c>
      <c r="R174" s="34">
        <f t="shared" ca="1" si="178"/>
        <v>30</v>
      </c>
      <c r="S174" s="34">
        <f t="shared" ca="1" si="178"/>
        <v>18.75</v>
      </c>
      <c r="T174" s="34">
        <f t="shared" ca="1" si="178"/>
        <v>50</v>
      </c>
      <c r="U174" s="34">
        <f t="shared" ca="1" si="178"/>
        <v>47</v>
      </c>
      <c r="V174" s="34">
        <f t="shared" ca="1" si="178"/>
        <v>30</v>
      </c>
      <c r="W174" s="34">
        <f t="shared" ca="1" si="178"/>
        <v>10</v>
      </c>
      <c r="X174" s="34">
        <f t="shared" ca="1" si="178"/>
        <v>0</v>
      </c>
      <c r="Y174" s="34">
        <f t="shared" ca="1" si="178"/>
        <v>0</v>
      </c>
      <c r="Z174" s="34">
        <f t="shared" ca="1" si="178"/>
        <v>0</v>
      </c>
      <c r="AA174" s="34">
        <f t="shared" ca="1" si="178"/>
        <v>0</v>
      </c>
      <c r="AB174" s="34">
        <f t="shared" ca="1" si="178"/>
        <v>30</v>
      </c>
      <c r="AC174" s="34">
        <f t="shared" ca="1" si="178"/>
        <v>111</v>
      </c>
      <c r="AD174" s="34">
        <f t="shared" ca="1" si="178"/>
        <v>68</v>
      </c>
      <c r="AE174" s="34">
        <f t="shared" ca="1" si="178"/>
        <v>32.25</v>
      </c>
      <c r="AF174" s="34">
        <f t="shared" ca="1" si="178"/>
        <v>44</v>
      </c>
      <c r="AG174" s="34">
        <f t="shared" ca="1" si="178"/>
        <v>105</v>
      </c>
      <c r="AH174" s="34">
        <f t="shared" ca="1" si="178"/>
        <v>90</v>
      </c>
      <c r="AI174" s="34">
        <f t="shared" ca="1" si="178"/>
        <v>60</v>
      </c>
      <c r="AJ174" s="34">
        <f t="shared" ca="1" si="178"/>
        <v>15</v>
      </c>
      <c r="AK174" s="34">
        <f t="shared" ca="1" si="178"/>
        <v>42</v>
      </c>
      <c r="AL174" s="34">
        <f t="shared" ca="1" si="178"/>
        <v>47</v>
      </c>
      <c r="AM174" s="34">
        <f t="shared" ca="1" si="178"/>
        <v>16</v>
      </c>
      <c r="AN174" s="34">
        <f t="shared" ca="1" si="178"/>
        <v>0</v>
      </c>
      <c r="AO174" s="34">
        <f t="shared" ca="1" si="178"/>
        <v>0</v>
      </c>
      <c r="AP174" s="34">
        <f t="shared" ca="1" si="178"/>
        <v>0</v>
      </c>
      <c r="AQ174" s="34">
        <f t="shared" ca="1" si="178"/>
        <v>0</v>
      </c>
      <c r="AR174" s="34">
        <f t="shared" ca="1" si="178"/>
        <v>170.5</v>
      </c>
      <c r="AS174" s="34">
        <f t="shared" ca="1" si="178"/>
        <v>1494.291666666667</v>
      </c>
      <c r="AT174" s="34">
        <f ca="1">SUM(AT134:AT231)</f>
        <v>1600000</v>
      </c>
      <c r="AU174" s="34">
        <f ca="1">SUM(AU134:AU231)</f>
        <v>17935000</v>
      </c>
      <c r="AV174" s="34">
        <f ca="1">SUM(AV134:AV231)</f>
        <v>115386240.31007752</v>
      </c>
    </row>
    <row r="175" spans="1:48">
      <c r="A175" s="79" t="s">
        <v>370</v>
      </c>
      <c r="B175" s="79"/>
      <c r="C175" s="35">
        <f t="shared" ref="C175" si="179">AVERAGE(C134:C173)</f>
        <v>0.28624999999999995</v>
      </c>
      <c r="D175" s="35">
        <f t="shared" ref="D175:AS175" ca="1" si="180">AVERAGE(D134:D234)</f>
        <v>0.95</v>
      </c>
      <c r="E175" s="35">
        <f t="shared" ca="1" si="180"/>
        <v>3.8250000000000002</v>
      </c>
      <c r="F175" s="35">
        <f t="shared" ca="1" si="180"/>
        <v>0.75</v>
      </c>
      <c r="G175" s="35">
        <f t="shared" ca="1" si="180"/>
        <v>0.60312500000000002</v>
      </c>
      <c r="H175" s="35">
        <f t="shared" ca="1" si="180"/>
        <v>0</v>
      </c>
      <c r="I175" s="35">
        <f t="shared" ca="1" si="180"/>
        <v>0</v>
      </c>
      <c r="J175" s="35">
        <f t="shared" ca="1" si="180"/>
        <v>0</v>
      </c>
      <c r="K175" s="35">
        <f t="shared" ca="1" si="180"/>
        <v>0</v>
      </c>
      <c r="L175" s="35">
        <f t="shared" ca="1" si="180"/>
        <v>1</v>
      </c>
      <c r="M175" s="35">
        <f t="shared" ca="1" si="180"/>
        <v>1.425</v>
      </c>
      <c r="N175" s="35">
        <f t="shared" ca="1" si="180"/>
        <v>0.75</v>
      </c>
      <c r="O175" s="35">
        <f t="shared" ca="1" si="180"/>
        <v>0.234375</v>
      </c>
      <c r="P175" s="35">
        <f t="shared" ca="1" si="180"/>
        <v>1.2250000000000001</v>
      </c>
      <c r="Q175" s="35">
        <f t="shared" ca="1" si="180"/>
        <v>2.2749999999999999</v>
      </c>
      <c r="R175" s="35">
        <f t="shared" ca="1" si="180"/>
        <v>0.75</v>
      </c>
      <c r="S175" s="35">
        <f t="shared" ca="1" si="180"/>
        <v>0.46875</v>
      </c>
      <c r="T175" s="35">
        <f t="shared" ca="1" si="180"/>
        <v>1.25</v>
      </c>
      <c r="U175" s="35">
        <f t="shared" ca="1" si="180"/>
        <v>1.175</v>
      </c>
      <c r="V175" s="35">
        <f t="shared" ca="1" si="180"/>
        <v>0.75</v>
      </c>
      <c r="W175" s="35">
        <f t="shared" ca="1" si="180"/>
        <v>0.25</v>
      </c>
      <c r="X175" s="35">
        <f t="shared" ca="1" si="180"/>
        <v>0</v>
      </c>
      <c r="Y175" s="35">
        <f t="shared" ca="1" si="180"/>
        <v>0</v>
      </c>
      <c r="Z175" s="35">
        <f t="shared" ca="1" si="180"/>
        <v>0</v>
      </c>
      <c r="AA175" s="35">
        <f t="shared" ca="1" si="180"/>
        <v>0</v>
      </c>
      <c r="AB175" s="35">
        <f t="shared" ca="1" si="180"/>
        <v>0.75</v>
      </c>
      <c r="AC175" s="35">
        <f t="shared" ca="1" si="180"/>
        <v>2.7749999999999999</v>
      </c>
      <c r="AD175" s="35">
        <f t="shared" ca="1" si="180"/>
        <v>1.7</v>
      </c>
      <c r="AE175" s="35">
        <f t="shared" ca="1" si="180"/>
        <v>0.80625000000000002</v>
      </c>
      <c r="AF175" s="35">
        <f t="shared" ca="1" si="180"/>
        <v>1.1000000000000001</v>
      </c>
      <c r="AG175" s="35">
        <f t="shared" ca="1" si="180"/>
        <v>2.625</v>
      </c>
      <c r="AH175" s="35">
        <f t="shared" ca="1" si="180"/>
        <v>2.25</v>
      </c>
      <c r="AI175" s="35">
        <f t="shared" ca="1" si="180"/>
        <v>1.5</v>
      </c>
      <c r="AJ175" s="35">
        <f t="shared" ca="1" si="180"/>
        <v>0.375</v>
      </c>
      <c r="AK175" s="35">
        <f t="shared" ca="1" si="180"/>
        <v>1.05</v>
      </c>
      <c r="AL175" s="35">
        <f t="shared" ca="1" si="180"/>
        <v>1.175</v>
      </c>
      <c r="AM175" s="35">
        <f t="shared" ca="1" si="180"/>
        <v>0.4</v>
      </c>
      <c r="AN175" s="35">
        <f t="shared" ca="1" si="180"/>
        <v>0</v>
      </c>
      <c r="AO175" s="35">
        <f t="shared" ca="1" si="180"/>
        <v>0</v>
      </c>
      <c r="AP175" s="35">
        <f t="shared" ca="1" si="180"/>
        <v>0</v>
      </c>
      <c r="AQ175" s="35">
        <f t="shared" ca="1" si="180"/>
        <v>0</v>
      </c>
      <c r="AR175" s="35">
        <f t="shared" ca="1" si="180"/>
        <v>4.2625000000000002</v>
      </c>
      <c r="AS175" s="35">
        <f t="shared" ca="1" si="180"/>
        <v>37.357291666666676</v>
      </c>
      <c r="AT175" s="35">
        <f ca="1">AVERAGE(AT134:AT231)</f>
        <v>40000</v>
      </c>
      <c r="AU175" s="35">
        <f ca="1">AVERAGE(AU134:AU231)</f>
        <v>448375</v>
      </c>
      <c r="AV175" s="35">
        <f ca="1">AVERAGE(AV134:AV231)</f>
        <v>2884656.007751938</v>
      </c>
    </row>
    <row r="178" spans="1:48">
      <c r="A178" s="29" t="s">
        <v>398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</row>
    <row r="179" spans="1:48" s="28" customFormat="1" ht="15.75" customHeight="1">
      <c r="A179" s="74" t="s">
        <v>0</v>
      </c>
      <c r="B179" s="74" t="s">
        <v>1</v>
      </c>
      <c r="C179" s="74" t="s">
        <v>2</v>
      </c>
      <c r="D179" s="74" t="s">
        <v>382</v>
      </c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 t="s">
        <v>386</v>
      </c>
      <c r="AS179" s="74"/>
      <c r="AT179" s="74" t="s">
        <v>383</v>
      </c>
      <c r="AU179" s="74" t="s">
        <v>384</v>
      </c>
      <c r="AV179" s="74"/>
    </row>
    <row r="180" spans="1:48" s="28" customFormat="1">
      <c r="A180" s="75"/>
      <c r="B180" s="75"/>
      <c r="C180" s="75"/>
      <c r="D180" s="77" t="s">
        <v>107</v>
      </c>
      <c r="E180" s="77"/>
      <c r="F180" s="77"/>
      <c r="G180" s="77"/>
      <c r="H180" s="77"/>
      <c r="I180" s="77"/>
      <c r="J180" s="77"/>
      <c r="K180" s="77"/>
      <c r="L180" s="77" t="s">
        <v>109</v>
      </c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 t="s">
        <v>110</v>
      </c>
      <c r="Y180" s="77"/>
      <c r="Z180" s="77"/>
      <c r="AA180" s="77"/>
      <c r="AB180" s="77" t="s">
        <v>385</v>
      </c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8" t="s">
        <v>113</v>
      </c>
      <c r="AO180" s="78"/>
      <c r="AP180" s="78"/>
      <c r="AQ180" s="78"/>
      <c r="AR180" s="75"/>
      <c r="AS180" s="75"/>
      <c r="AT180" s="75"/>
      <c r="AU180" s="75"/>
      <c r="AV180" s="75"/>
    </row>
    <row r="181" spans="1:48" s="28" customFormat="1" ht="63">
      <c r="A181" s="76"/>
      <c r="B181" s="76"/>
      <c r="C181" s="76"/>
      <c r="D181" s="30" t="s">
        <v>387</v>
      </c>
      <c r="E181" s="30" t="s">
        <v>388</v>
      </c>
      <c r="F181" s="30" t="s">
        <v>389</v>
      </c>
      <c r="G181" s="30" t="s">
        <v>386</v>
      </c>
      <c r="H181" s="30" t="s">
        <v>108</v>
      </c>
      <c r="I181" s="30" t="s">
        <v>388</v>
      </c>
      <c r="J181" s="30" t="s">
        <v>389</v>
      </c>
      <c r="K181" s="31" t="s">
        <v>386</v>
      </c>
      <c r="L181" s="30" t="s">
        <v>390</v>
      </c>
      <c r="M181" s="30" t="s">
        <v>388</v>
      </c>
      <c r="N181" s="30" t="s">
        <v>389</v>
      </c>
      <c r="O181" s="30" t="s">
        <v>386</v>
      </c>
      <c r="P181" s="30" t="s">
        <v>391</v>
      </c>
      <c r="Q181" s="30" t="s">
        <v>388</v>
      </c>
      <c r="R181" s="30" t="s">
        <v>389</v>
      </c>
      <c r="S181" s="30" t="s">
        <v>386</v>
      </c>
      <c r="T181" s="30" t="s">
        <v>392</v>
      </c>
      <c r="U181" s="30" t="s">
        <v>388</v>
      </c>
      <c r="V181" s="30" t="s">
        <v>389</v>
      </c>
      <c r="W181" s="30" t="s">
        <v>386</v>
      </c>
      <c r="X181" s="30" t="s">
        <v>393</v>
      </c>
      <c r="Y181" s="30" t="s">
        <v>388</v>
      </c>
      <c r="Z181" s="30" t="s">
        <v>389</v>
      </c>
      <c r="AA181" s="30" t="s">
        <v>386</v>
      </c>
      <c r="AB181" s="30" t="s">
        <v>394</v>
      </c>
      <c r="AC181" s="30" t="s">
        <v>388</v>
      </c>
      <c r="AD181" s="30" t="s">
        <v>389</v>
      </c>
      <c r="AE181" s="30" t="s">
        <v>386</v>
      </c>
      <c r="AF181" s="30" t="s">
        <v>111</v>
      </c>
      <c r="AG181" s="31" t="s">
        <v>388</v>
      </c>
      <c r="AH181" s="30" t="s">
        <v>389</v>
      </c>
      <c r="AI181" s="30" t="s">
        <v>386</v>
      </c>
      <c r="AJ181" s="30" t="s">
        <v>395</v>
      </c>
      <c r="AK181" s="30" t="s">
        <v>388</v>
      </c>
      <c r="AL181" s="30" t="s">
        <v>389</v>
      </c>
      <c r="AM181" s="30" t="s">
        <v>386</v>
      </c>
      <c r="AN181" s="30" t="s">
        <v>393</v>
      </c>
      <c r="AO181" s="30" t="s">
        <v>388</v>
      </c>
      <c r="AP181" s="30" t="s">
        <v>389</v>
      </c>
      <c r="AQ181" s="30" t="s">
        <v>386</v>
      </c>
      <c r="AR181" s="30" t="s">
        <v>160</v>
      </c>
      <c r="AS181" s="30" t="s">
        <v>161</v>
      </c>
      <c r="AT181" s="76"/>
      <c r="AU181" s="30" t="s">
        <v>160</v>
      </c>
      <c r="AV181" s="30" t="s">
        <v>161</v>
      </c>
    </row>
    <row r="182" spans="1:48">
      <c r="A182" s="32">
        <v>1</v>
      </c>
      <c r="B182" s="32" t="s">
        <v>5</v>
      </c>
      <c r="C182" s="32">
        <v>0.25</v>
      </c>
      <c r="D182" s="32">
        <v>0</v>
      </c>
      <c r="E182" s="32">
        <v>0</v>
      </c>
      <c r="F182" s="32">
        <v>0</v>
      </c>
      <c r="G182" s="32">
        <v>0</v>
      </c>
      <c r="H182" s="32">
        <v>2</v>
      </c>
      <c r="I182" s="32">
        <v>3</v>
      </c>
      <c r="J182" s="32">
        <v>1</v>
      </c>
      <c r="K182" s="32">
        <v>0.75</v>
      </c>
      <c r="L182" s="32">
        <v>0</v>
      </c>
      <c r="M182" s="32">
        <v>0</v>
      </c>
      <c r="N182" s="32">
        <v>1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2</v>
      </c>
      <c r="U182" s="32">
        <v>1</v>
      </c>
      <c r="V182" s="32">
        <v>1</v>
      </c>
      <c r="W182" s="32">
        <v>0.25</v>
      </c>
      <c r="X182" s="32">
        <v>10</v>
      </c>
      <c r="Y182" s="32">
        <v>5</v>
      </c>
      <c r="Z182" s="32">
        <v>1</v>
      </c>
      <c r="AA182" s="32">
        <v>6.25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4</v>
      </c>
      <c r="AO182" s="32">
        <v>6</v>
      </c>
      <c r="AP182" s="32">
        <v>1</v>
      </c>
      <c r="AQ182" s="32">
        <f>AN182*AO182*AP182/8</f>
        <v>3</v>
      </c>
      <c r="AR182" s="32">
        <f>SUM(AQ182,AM182,AI182,AE182,AA182,W182,S182,O182,K182,G182)</f>
        <v>10.25</v>
      </c>
      <c r="AS182" s="32">
        <f>AR182/C182</f>
        <v>41</v>
      </c>
      <c r="AT182" s="32">
        <v>40000</v>
      </c>
      <c r="AU182" s="32">
        <f>AR182*AT182</f>
        <v>410000</v>
      </c>
      <c r="AV182" s="32">
        <f>AS182*AT182</f>
        <v>1640000</v>
      </c>
    </row>
    <row r="183" spans="1:48">
      <c r="A183" s="32">
        <v>2</v>
      </c>
      <c r="B183" s="32" t="s">
        <v>6</v>
      </c>
      <c r="C183" s="32">
        <v>0.5</v>
      </c>
      <c r="D183" s="32">
        <v>0</v>
      </c>
      <c r="E183" s="32">
        <v>0</v>
      </c>
      <c r="F183" s="32">
        <v>0</v>
      </c>
      <c r="G183" s="32">
        <v>0</v>
      </c>
      <c r="H183" s="32">
        <v>2</v>
      </c>
      <c r="I183" s="32">
        <v>4</v>
      </c>
      <c r="J183" s="32">
        <v>2</v>
      </c>
      <c r="K183" s="32">
        <v>2</v>
      </c>
      <c r="L183" s="32">
        <v>0</v>
      </c>
      <c r="M183" s="32">
        <v>0</v>
      </c>
      <c r="N183" s="32">
        <v>1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2</v>
      </c>
      <c r="U183" s="32">
        <v>4</v>
      </c>
      <c r="V183" s="32">
        <v>1</v>
      </c>
      <c r="W183" s="32">
        <v>1</v>
      </c>
      <c r="X183" s="32">
        <v>10</v>
      </c>
      <c r="Y183" s="32">
        <v>6</v>
      </c>
      <c r="Z183" s="32">
        <v>1</v>
      </c>
      <c r="AA183" s="32">
        <v>7.5</v>
      </c>
      <c r="AB183" s="32">
        <v>0</v>
      </c>
      <c r="AC183" s="32">
        <v>0</v>
      </c>
      <c r="AD183" s="32">
        <v>0</v>
      </c>
      <c r="AE183" s="32">
        <v>0</v>
      </c>
      <c r="AF183" s="32">
        <v>0</v>
      </c>
      <c r="AG183" s="32">
        <v>0</v>
      </c>
      <c r="AH183" s="32">
        <v>0</v>
      </c>
      <c r="AI183" s="32">
        <v>0</v>
      </c>
      <c r="AJ183" s="32">
        <v>0</v>
      </c>
      <c r="AK183" s="32">
        <v>0</v>
      </c>
      <c r="AL183" s="32">
        <v>0</v>
      </c>
      <c r="AM183" s="32">
        <v>0</v>
      </c>
      <c r="AN183" s="32">
        <v>5</v>
      </c>
      <c r="AO183" s="32">
        <v>7</v>
      </c>
      <c r="AP183" s="32">
        <v>1</v>
      </c>
      <c r="AQ183" s="32">
        <f t="shared" ref="AQ183:AQ211" si="181">AN183*AO183*AP183/8</f>
        <v>4.375</v>
      </c>
      <c r="AR183" s="32">
        <f t="shared" ref="AR183:AR211" si="182">SUM(AQ183,AM183,AI183,AE183,AA183,W183,S183,O183,K183,G183)</f>
        <v>14.875</v>
      </c>
      <c r="AS183" s="32">
        <f t="shared" ref="AS183:AS211" si="183">AR183/C183</f>
        <v>29.75</v>
      </c>
      <c r="AT183" s="32">
        <v>40000</v>
      </c>
      <c r="AU183" s="32">
        <f t="shared" ref="AU183:AU211" si="184">AR183*AT183</f>
        <v>595000</v>
      </c>
      <c r="AV183" s="32">
        <f t="shared" ref="AV183:AV211" si="185">AS183*AT183</f>
        <v>1190000</v>
      </c>
    </row>
    <row r="184" spans="1:48">
      <c r="A184" s="32">
        <v>3</v>
      </c>
      <c r="B184" s="32" t="s">
        <v>7</v>
      </c>
      <c r="C184" s="32">
        <v>0.25</v>
      </c>
      <c r="D184" s="32">
        <v>0</v>
      </c>
      <c r="E184" s="32">
        <v>0</v>
      </c>
      <c r="F184" s="32">
        <v>0</v>
      </c>
      <c r="G184" s="32">
        <v>0</v>
      </c>
      <c r="H184" s="32">
        <v>2</v>
      </c>
      <c r="I184" s="32">
        <v>3</v>
      </c>
      <c r="J184" s="32">
        <v>1</v>
      </c>
      <c r="K184" s="32">
        <v>0.75</v>
      </c>
      <c r="L184" s="32">
        <v>0</v>
      </c>
      <c r="M184" s="32">
        <v>0</v>
      </c>
      <c r="N184" s="32">
        <v>1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4</v>
      </c>
      <c r="U184" s="32">
        <v>1</v>
      </c>
      <c r="V184" s="32">
        <v>1</v>
      </c>
      <c r="W184" s="32">
        <v>0.5</v>
      </c>
      <c r="X184" s="32">
        <v>15</v>
      </c>
      <c r="Y184" s="32">
        <v>5</v>
      </c>
      <c r="Z184" s="32">
        <v>1</v>
      </c>
      <c r="AA184" s="32">
        <v>9.375</v>
      </c>
      <c r="AB184" s="32">
        <v>0</v>
      </c>
      <c r="AC184" s="32">
        <v>0</v>
      </c>
      <c r="AD184" s="32">
        <v>0</v>
      </c>
      <c r="AE184" s="32">
        <v>0</v>
      </c>
      <c r="AF184" s="32">
        <v>0</v>
      </c>
      <c r="AG184" s="32">
        <v>0</v>
      </c>
      <c r="AH184" s="32">
        <v>0</v>
      </c>
      <c r="AI184" s="32">
        <v>0</v>
      </c>
      <c r="AJ184" s="32">
        <v>0</v>
      </c>
      <c r="AK184" s="32">
        <v>0</v>
      </c>
      <c r="AL184" s="32">
        <v>0</v>
      </c>
      <c r="AM184" s="32">
        <v>0</v>
      </c>
      <c r="AN184" s="32">
        <v>5</v>
      </c>
      <c r="AO184" s="32">
        <v>6</v>
      </c>
      <c r="AP184" s="32">
        <v>1</v>
      </c>
      <c r="AQ184" s="32">
        <f t="shared" si="181"/>
        <v>3.75</v>
      </c>
      <c r="AR184" s="32">
        <f t="shared" si="182"/>
        <v>14.375</v>
      </c>
      <c r="AS184" s="32">
        <f t="shared" si="183"/>
        <v>57.5</v>
      </c>
      <c r="AT184" s="32">
        <v>40000</v>
      </c>
      <c r="AU184" s="32">
        <f t="shared" si="184"/>
        <v>575000</v>
      </c>
      <c r="AV184" s="32">
        <f t="shared" si="185"/>
        <v>2300000</v>
      </c>
    </row>
    <row r="185" spans="1:48">
      <c r="A185" s="32">
        <v>4</v>
      </c>
      <c r="B185" s="32" t="s">
        <v>8</v>
      </c>
      <c r="C185" s="32">
        <v>0.25</v>
      </c>
      <c r="D185" s="32">
        <v>0</v>
      </c>
      <c r="E185" s="32">
        <v>0</v>
      </c>
      <c r="F185" s="32">
        <v>0</v>
      </c>
      <c r="G185" s="32">
        <v>0</v>
      </c>
      <c r="H185" s="32">
        <v>2</v>
      </c>
      <c r="I185" s="32">
        <v>3</v>
      </c>
      <c r="J185" s="32">
        <v>1</v>
      </c>
      <c r="K185" s="32">
        <v>0.75</v>
      </c>
      <c r="L185" s="32">
        <v>0</v>
      </c>
      <c r="M185" s="32">
        <v>0</v>
      </c>
      <c r="N185" s="32">
        <v>1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2</v>
      </c>
      <c r="U185" s="32">
        <v>2.5</v>
      </c>
      <c r="V185" s="32">
        <v>1</v>
      </c>
      <c r="W185" s="32">
        <v>0.625</v>
      </c>
      <c r="X185" s="32">
        <v>10</v>
      </c>
      <c r="Y185" s="32">
        <v>5</v>
      </c>
      <c r="Z185" s="32">
        <v>1</v>
      </c>
      <c r="AA185" s="32">
        <v>6.25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0</v>
      </c>
      <c r="AL185" s="32">
        <v>0</v>
      </c>
      <c r="AM185" s="32">
        <v>0</v>
      </c>
      <c r="AN185" s="32">
        <v>4</v>
      </c>
      <c r="AO185" s="32">
        <v>6</v>
      </c>
      <c r="AP185" s="32">
        <v>1</v>
      </c>
      <c r="AQ185" s="32">
        <f t="shared" si="181"/>
        <v>3</v>
      </c>
      <c r="AR185" s="32">
        <f t="shared" si="182"/>
        <v>10.625</v>
      </c>
      <c r="AS185" s="32">
        <f t="shared" si="183"/>
        <v>42.5</v>
      </c>
      <c r="AT185" s="32">
        <v>40000</v>
      </c>
      <c r="AU185" s="32">
        <f t="shared" si="184"/>
        <v>425000</v>
      </c>
      <c r="AV185" s="32">
        <f t="shared" si="185"/>
        <v>1700000</v>
      </c>
    </row>
    <row r="186" spans="1:48">
      <c r="A186" s="32">
        <v>5</v>
      </c>
      <c r="B186" s="32" t="s">
        <v>134</v>
      </c>
      <c r="C186" s="32">
        <v>0.125</v>
      </c>
      <c r="D186" s="32">
        <v>0</v>
      </c>
      <c r="E186" s="32">
        <v>0</v>
      </c>
      <c r="F186" s="32">
        <v>0</v>
      </c>
      <c r="G186" s="32">
        <v>0</v>
      </c>
      <c r="H186" s="32">
        <v>2</v>
      </c>
      <c r="I186" s="32">
        <v>2</v>
      </c>
      <c r="J186" s="32">
        <v>1</v>
      </c>
      <c r="K186" s="32">
        <v>0.5</v>
      </c>
      <c r="L186" s="32">
        <v>0</v>
      </c>
      <c r="M186" s="32">
        <v>0</v>
      </c>
      <c r="N186" s="32">
        <v>1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10</v>
      </c>
      <c r="Y186" s="32">
        <v>4</v>
      </c>
      <c r="Z186" s="32">
        <v>1</v>
      </c>
      <c r="AA186" s="32">
        <v>5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0</v>
      </c>
      <c r="AL186" s="32">
        <v>0</v>
      </c>
      <c r="AM186" s="32">
        <v>0</v>
      </c>
      <c r="AN186" s="32">
        <v>4</v>
      </c>
      <c r="AO186" s="32">
        <v>4</v>
      </c>
      <c r="AP186" s="32">
        <v>1</v>
      </c>
      <c r="AQ186" s="32">
        <f t="shared" si="181"/>
        <v>2</v>
      </c>
      <c r="AR186" s="32">
        <f t="shared" si="182"/>
        <v>7.5</v>
      </c>
      <c r="AS186" s="32">
        <f t="shared" si="183"/>
        <v>60</v>
      </c>
      <c r="AT186" s="32">
        <v>40000</v>
      </c>
      <c r="AU186" s="32">
        <f t="shared" si="184"/>
        <v>300000</v>
      </c>
      <c r="AV186" s="32">
        <f t="shared" si="185"/>
        <v>2400000</v>
      </c>
    </row>
    <row r="187" spans="1:48">
      <c r="A187" s="32">
        <v>6</v>
      </c>
      <c r="B187" s="32" t="s">
        <v>9</v>
      </c>
      <c r="C187" s="32">
        <v>0.15</v>
      </c>
      <c r="D187" s="32">
        <v>0</v>
      </c>
      <c r="E187" s="32">
        <v>0</v>
      </c>
      <c r="F187" s="32">
        <v>0</v>
      </c>
      <c r="G187" s="32">
        <v>0</v>
      </c>
      <c r="H187" s="32">
        <v>2</v>
      </c>
      <c r="I187" s="32">
        <v>2</v>
      </c>
      <c r="J187" s="32">
        <v>1</v>
      </c>
      <c r="K187" s="32">
        <v>0.5</v>
      </c>
      <c r="L187" s="32">
        <v>0</v>
      </c>
      <c r="M187" s="32">
        <v>0</v>
      </c>
      <c r="N187" s="32">
        <v>1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3</v>
      </c>
      <c r="U187" s="32">
        <v>1</v>
      </c>
      <c r="V187" s="32">
        <v>1</v>
      </c>
      <c r="W187" s="32">
        <v>0.375</v>
      </c>
      <c r="X187" s="32">
        <v>10</v>
      </c>
      <c r="Y187" s="32">
        <v>4</v>
      </c>
      <c r="Z187" s="32">
        <v>1</v>
      </c>
      <c r="AA187" s="32">
        <v>5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2">
        <v>0</v>
      </c>
      <c r="AL187" s="32">
        <v>0</v>
      </c>
      <c r="AM187" s="32">
        <v>0</v>
      </c>
      <c r="AN187" s="32">
        <v>4</v>
      </c>
      <c r="AO187" s="32">
        <v>5</v>
      </c>
      <c r="AP187" s="32">
        <v>1</v>
      </c>
      <c r="AQ187" s="32">
        <f t="shared" si="181"/>
        <v>2.5</v>
      </c>
      <c r="AR187" s="32">
        <f t="shared" si="182"/>
        <v>8.375</v>
      </c>
      <c r="AS187" s="32">
        <f t="shared" si="183"/>
        <v>55.833333333333336</v>
      </c>
      <c r="AT187" s="32">
        <v>40000</v>
      </c>
      <c r="AU187" s="32">
        <f t="shared" si="184"/>
        <v>335000</v>
      </c>
      <c r="AV187" s="32">
        <f t="shared" si="185"/>
        <v>2233333.3333333335</v>
      </c>
    </row>
    <row r="188" spans="1:48">
      <c r="A188" s="32">
        <v>7</v>
      </c>
      <c r="B188" s="32" t="s">
        <v>10</v>
      </c>
      <c r="C188" s="32">
        <v>0.6</v>
      </c>
      <c r="D188" s="32">
        <v>0</v>
      </c>
      <c r="E188" s="32">
        <v>0</v>
      </c>
      <c r="F188" s="32">
        <v>0</v>
      </c>
      <c r="G188" s="32">
        <v>0</v>
      </c>
      <c r="H188" s="32">
        <v>2</v>
      </c>
      <c r="I188" s="32">
        <v>4</v>
      </c>
      <c r="J188" s="32">
        <v>1</v>
      </c>
      <c r="K188" s="32">
        <v>1</v>
      </c>
      <c r="L188" s="32">
        <v>0</v>
      </c>
      <c r="M188" s="32">
        <v>0</v>
      </c>
      <c r="N188" s="32">
        <v>1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3</v>
      </c>
      <c r="U188" s="32">
        <v>2</v>
      </c>
      <c r="V188" s="32">
        <v>1</v>
      </c>
      <c r="W188" s="32">
        <v>0.75</v>
      </c>
      <c r="X188" s="32">
        <v>20</v>
      </c>
      <c r="Y188" s="32">
        <v>5</v>
      </c>
      <c r="Z188" s="32">
        <v>1</v>
      </c>
      <c r="AA188" s="32">
        <v>12.5</v>
      </c>
      <c r="AB188" s="32">
        <v>0</v>
      </c>
      <c r="AC188" s="32">
        <v>0</v>
      </c>
      <c r="AD188" s="32">
        <v>0</v>
      </c>
      <c r="AE188" s="32">
        <v>0</v>
      </c>
      <c r="AF188" s="32">
        <v>0</v>
      </c>
      <c r="AG188" s="32">
        <v>0</v>
      </c>
      <c r="AH188" s="32">
        <v>0</v>
      </c>
      <c r="AI188" s="32">
        <v>0</v>
      </c>
      <c r="AJ188" s="32">
        <v>0</v>
      </c>
      <c r="AK188" s="32">
        <v>0</v>
      </c>
      <c r="AL188" s="32">
        <v>0</v>
      </c>
      <c r="AM188" s="32">
        <v>0</v>
      </c>
      <c r="AN188" s="32">
        <v>6</v>
      </c>
      <c r="AO188" s="32">
        <v>6</v>
      </c>
      <c r="AP188" s="32">
        <v>1</v>
      </c>
      <c r="AQ188" s="32">
        <f t="shared" si="181"/>
        <v>4.5</v>
      </c>
      <c r="AR188" s="32">
        <f t="shared" si="182"/>
        <v>18.75</v>
      </c>
      <c r="AS188" s="32">
        <f t="shared" si="183"/>
        <v>31.25</v>
      </c>
      <c r="AT188" s="32">
        <v>40000</v>
      </c>
      <c r="AU188" s="32">
        <f t="shared" si="184"/>
        <v>750000</v>
      </c>
      <c r="AV188" s="32">
        <f t="shared" si="185"/>
        <v>1250000</v>
      </c>
    </row>
    <row r="189" spans="1:48" s="28" customFormat="1" ht="15.75" customHeight="1">
      <c r="A189" s="32">
        <v>8</v>
      </c>
      <c r="B189" s="32" t="s">
        <v>11</v>
      </c>
      <c r="C189" s="32">
        <v>0.5</v>
      </c>
      <c r="D189" s="32">
        <v>2</v>
      </c>
      <c r="E189" s="32">
        <v>7</v>
      </c>
      <c r="F189" s="32">
        <v>1</v>
      </c>
      <c r="G189" s="32">
        <v>1.75</v>
      </c>
      <c r="H189" s="32">
        <v>2</v>
      </c>
      <c r="I189" s="32">
        <v>4</v>
      </c>
      <c r="J189" s="32">
        <v>1</v>
      </c>
      <c r="K189" s="32">
        <v>1</v>
      </c>
      <c r="L189" s="32">
        <v>0</v>
      </c>
      <c r="M189" s="32">
        <v>0</v>
      </c>
      <c r="N189" s="32">
        <v>1</v>
      </c>
      <c r="O189" s="32">
        <v>0</v>
      </c>
      <c r="P189" s="32">
        <v>2</v>
      </c>
      <c r="Q189" s="32">
        <v>2</v>
      </c>
      <c r="R189" s="32">
        <v>1</v>
      </c>
      <c r="S189" s="32">
        <v>0.5</v>
      </c>
      <c r="T189" s="32">
        <v>2</v>
      </c>
      <c r="U189" s="32">
        <v>4</v>
      </c>
      <c r="V189" s="32">
        <v>1</v>
      </c>
      <c r="W189" s="32">
        <v>1</v>
      </c>
      <c r="X189" s="32">
        <v>25</v>
      </c>
      <c r="Y189" s="32">
        <v>5</v>
      </c>
      <c r="Z189" s="32">
        <v>1</v>
      </c>
      <c r="AA189" s="32">
        <v>15.625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5</v>
      </c>
      <c r="AO189" s="32">
        <v>6</v>
      </c>
      <c r="AP189" s="32">
        <v>1</v>
      </c>
      <c r="AQ189" s="32">
        <f t="shared" si="181"/>
        <v>3.75</v>
      </c>
      <c r="AR189" s="32">
        <f t="shared" si="182"/>
        <v>23.625</v>
      </c>
      <c r="AS189" s="32">
        <f t="shared" si="183"/>
        <v>47.25</v>
      </c>
      <c r="AT189" s="32">
        <v>40000</v>
      </c>
      <c r="AU189" s="32">
        <f t="shared" si="184"/>
        <v>945000</v>
      </c>
      <c r="AV189" s="32">
        <f t="shared" si="185"/>
        <v>1890000</v>
      </c>
    </row>
    <row r="190" spans="1:48" s="28" customFormat="1">
      <c r="A190" s="32">
        <v>9</v>
      </c>
      <c r="B190" s="32" t="s">
        <v>12</v>
      </c>
      <c r="C190" s="32">
        <v>0.5</v>
      </c>
      <c r="D190" s="32">
        <v>0</v>
      </c>
      <c r="E190" s="32">
        <v>0</v>
      </c>
      <c r="F190" s="32">
        <v>0</v>
      </c>
      <c r="G190" s="32">
        <v>0</v>
      </c>
      <c r="H190" s="32">
        <v>2</v>
      </c>
      <c r="I190" s="32">
        <v>3</v>
      </c>
      <c r="J190" s="32">
        <v>1</v>
      </c>
      <c r="K190" s="32">
        <v>0.75</v>
      </c>
      <c r="L190" s="32">
        <v>0</v>
      </c>
      <c r="M190" s="32">
        <v>0</v>
      </c>
      <c r="N190" s="32">
        <v>1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2</v>
      </c>
      <c r="U190" s="32">
        <v>5</v>
      </c>
      <c r="V190" s="32">
        <v>1</v>
      </c>
      <c r="W190" s="32">
        <v>1.25</v>
      </c>
      <c r="X190" s="32">
        <v>20</v>
      </c>
      <c r="Y190" s="32">
        <v>6</v>
      </c>
      <c r="Z190" s="32">
        <v>1</v>
      </c>
      <c r="AA190" s="32">
        <v>15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6</v>
      </c>
      <c r="AO190" s="32">
        <v>8</v>
      </c>
      <c r="AP190" s="32">
        <v>1</v>
      </c>
      <c r="AQ190" s="32">
        <f t="shared" si="181"/>
        <v>6</v>
      </c>
      <c r="AR190" s="32">
        <f t="shared" si="182"/>
        <v>23</v>
      </c>
      <c r="AS190" s="32">
        <f t="shared" si="183"/>
        <v>46</v>
      </c>
      <c r="AT190" s="32">
        <v>40000</v>
      </c>
      <c r="AU190" s="32">
        <f t="shared" si="184"/>
        <v>920000</v>
      </c>
      <c r="AV190" s="32">
        <f t="shared" si="185"/>
        <v>1840000</v>
      </c>
    </row>
    <row r="191" spans="1:48" s="28" customFormat="1">
      <c r="A191" s="32">
        <v>10</v>
      </c>
      <c r="B191" s="32" t="s">
        <v>13</v>
      </c>
      <c r="C191" s="32">
        <v>0.4</v>
      </c>
      <c r="D191" s="32">
        <v>3</v>
      </c>
      <c r="E191" s="32">
        <v>5</v>
      </c>
      <c r="F191" s="32">
        <v>1</v>
      </c>
      <c r="G191" s="32">
        <v>1.875</v>
      </c>
      <c r="H191" s="32">
        <v>2</v>
      </c>
      <c r="I191" s="32">
        <v>4</v>
      </c>
      <c r="J191" s="32">
        <v>1</v>
      </c>
      <c r="K191" s="32">
        <v>1</v>
      </c>
      <c r="L191" s="32">
        <v>1</v>
      </c>
      <c r="M191" s="32">
        <v>5</v>
      </c>
      <c r="N191" s="32">
        <v>1</v>
      </c>
      <c r="O191" s="32">
        <v>0.625</v>
      </c>
      <c r="P191" s="32">
        <v>0</v>
      </c>
      <c r="Q191" s="32">
        <v>0</v>
      </c>
      <c r="R191" s="32">
        <v>0</v>
      </c>
      <c r="S191" s="32">
        <v>0</v>
      </c>
      <c r="T191" s="32">
        <v>3</v>
      </c>
      <c r="U191" s="32">
        <v>2</v>
      </c>
      <c r="V191" s="32">
        <v>1</v>
      </c>
      <c r="W191" s="32">
        <v>0.75</v>
      </c>
      <c r="X191" s="32">
        <v>10</v>
      </c>
      <c r="Y191" s="32">
        <v>5</v>
      </c>
      <c r="Z191" s="32">
        <v>1</v>
      </c>
      <c r="AA191" s="32">
        <v>6.25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7</v>
      </c>
      <c r="AO191" s="32">
        <v>6</v>
      </c>
      <c r="AP191" s="32">
        <v>1</v>
      </c>
      <c r="AQ191" s="32">
        <f t="shared" si="181"/>
        <v>5.25</v>
      </c>
      <c r="AR191" s="32">
        <f t="shared" si="182"/>
        <v>15.75</v>
      </c>
      <c r="AS191" s="32">
        <f t="shared" si="183"/>
        <v>39.375</v>
      </c>
      <c r="AT191" s="32">
        <v>40000</v>
      </c>
      <c r="AU191" s="32">
        <f t="shared" si="184"/>
        <v>630000</v>
      </c>
      <c r="AV191" s="32">
        <f t="shared" si="185"/>
        <v>1575000</v>
      </c>
    </row>
    <row r="192" spans="1:48">
      <c r="A192" s="32">
        <v>11</v>
      </c>
      <c r="B192" s="32" t="s">
        <v>14</v>
      </c>
      <c r="C192" s="32">
        <v>0.5</v>
      </c>
      <c r="D192" s="32">
        <v>0</v>
      </c>
      <c r="E192" s="32">
        <v>0</v>
      </c>
      <c r="F192" s="32">
        <v>0</v>
      </c>
      <c r="G192" s="32">
        <v>0</v>
      </c>
      <c r="H192" s="32">
        <v>2</v>
      </c>
      <c r="I192" s="32">
        <v>5</v>
      </c>
      <c r="J192" s="32">
        <v>1</v>
      </c>
      <c r="K192" s="32">
        <v>1.25</v>
      </c>
      <c r="L192" s="32">
        <v>0</v>
      </c>
      <c r="M192" s="32">
        <v>0</v>
      </c>
      <c r="N192" s="32">
        <v>1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0.5</v>
      </c>
      <c r="X192" s="32">
        <v>14</v>
      </c>
      <c r="Y192" s="32">
        <v>6</v>
      </c>
      <c r="Z192" s="32">
        <v>1</v>
      </c>
      <c r="AA192" s="32">
        <v>10.5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8</v>
      </c>
      <c r="AO192" s="32">
        <v>6</v>
      </c>
      <c r="AP192" s="32">
        <v>1</v>
      </c>
      <c r="AQ192" s="32">
        <f t="shared" si="181"/>
        <v>6</v>
      </c>
      <c r="AR192" s="32">
        <f t="shared" si="182"/>
        <v>18.25</v>
      </c>
      <c r="AS192" s="32">
        <f t="shared" si="183"/>
        <v>36.5</v>
      </c>
      <c r="AT192" s="32">
        <v>40000</v>
      </c>
      <c r="AU192" s="32">
        <f t="shared" si="184"/>
        <v>730000</v>
      </c>
      <c r="AV192" s="32">
        <f t="shared" si="185"/>
        <v>1460000</v>
      </c>
    </row>
    <row r="193" spans="1:48">
      <c r="A193" s="32">
        <v>12</v>
      </c>
      <c r="B193" s="32" t="s">
        <v>15</v>
      </c>
      <c r="C193" s="32">
        <v>0.25</v>
      </c>
      <c r="D193" s="32">
        <v>0</v>
      </c>
      <c r="E193" s="32">
        <v>0</v>
      </c>
      <c r="F193" s="32">
        <v>0</v>
      </c>
      <c r="G193" s="32">
        <v>0</v>
      </c>
      <c r="H193" s="32">
        <v>2</v>
      </c>
      <c r="I193" s="32">
        <v>3</v>
      </c>
      <c r="J193" s="32">
        <v>1</v>
      </c>
      <c r="K193" s="32">
        <v>0.75</v>
      </c>
      <c r="L193" s="32">
        <v>0</v>
      </c>
      <c r="M193" s="32">
        <v>0</v>
      </c>
      <c r="N193" s="32">
        <v>1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4</v>
      </c>
      <c r="U193" s="32">
        <v>2</v>
      </c>
      <c r="V193" s="32">
        <v>1</v>
      </c>
      <c r="W193" s="32">
        <v>1</v>
      </c>
      <c r="X193" s="32">
        <v>10</v>
      </c>
      <c r="Y193" s="32">
        <v>5</v>
      </c>
      <c r="Z193" s="32">
        <v>1</v>
      </c>
      <c r="AA193" s="32">
        <v>6.25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5</v>
      </c>
      <c r="AO193" s="32">
        <v>5</v>
      </c>
      <c r="AP193" s="32">
        <v>1</v>
      </c>
      <c r="AQ193" s="32">
        <f t="shared" si="181"/>
        <v>3.125</v>
      </c>
      <c r="AR193" s="32">
        <f t="shared" si="182"/>
        <v>11.125</v>
      </c>
      <c r="AS193" s="32">
        <f t="shared" si="183"/>
        <v>44.5</v>
      </c>
      <c r="AT193" s="32">
        <v>40000</v>
      </c>
      <c r="AU193" s="32">
        <f t="shared" si="184"/>
        <v>445000</v>
      </c>
      <c r="AV193" s="32">
        <f t="shared" si="185"/>
        <v>1780000</v>
      </c>
    </row>
    <row r="194" spans="1:48">
      <c r="A194" s="32">
        <v>13</v>
      </c>
      <c r="B194" s="32" t="s">
        <v>16</v>
      </c>
      <c r="C194" s="32">
        <v>0.5</v>
      </c>
      <c r="D194" s="32">
        <v>0</v>
      </c>
      <c r="E194" s="32">
        <v>0</v>
      </c>
      <c r="F194" s="32">
        <v>0</v>
      </c>
      <c r="G194" s="32">
        <v>0</v>
      </c>
      <c r="H194" s="32">
        <v>2</v>
      </c>
      <c r="I194" s="32">
        <v>4</v>
      </c>
      <c r="J194" s="32">
        <v>1</v>
      </c>
      <c r="K194" s="32">
        <v>1</v>
      </c>
      <c r="L194" s="32">
        <v>0</v>
      </c>
      <c r="M194" s="32">
        <v>0</v>
      </c>
      <c r="N194" s="32">
        <v>1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2</v>
      </c>
      <c r="U194" s="32">
        <v>4</v>
      </c>
      <c r="V194" s="32">
        <v>1</v>
      </c>
      <c r="W194" s="32">
        <v>1</v>
      </c>
      <c r="X194" s="32">
        <v>10</v>
      </c>
      <c r="Y194" s="32">
        <v>6</v>
      </c>
      <c r="Z194" s="32">
        <v>1</v>
      </c>
      <c r="AA194" s="32">
        <v>7.5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5</v>
      </c>
      <c r="AO194" s="32">
        <v>6</v>
      </c>
      <c r="AP194" s="32">
        <v>1</v>
      </c>
      <c r="AQ194" s="32">
        <f t="shared" si="181"/>
        <v>3.75</v>
      </c>
      <c r="AR194" s="32">
        <f t="shared" si="182"/>
        <v>13.25</v>
      </c>
      <c r="AS194" s="32">
        <f t="shared" si="183"/>
        <v>26.5</v>
      </c>
      <c r="AT194" s="32">
        <v>40000</v>
      </c>
      <c r="AU194" s="32">
        <f t="shared" si="184"/>
        <v>530000</v>
      </c>
      <c r="AV194" s="32">
        <f t="shared" si="185"/>
        <v>1060000</v>
      </c>
    </row>
    <row r="195" spans="1:48">
      <c r="A195" s="32">
        <v>14</v>
      </c>
      <c r="B195" s="32" t="s">
        <v>17</v>
      </c>
      <c r="C195" s="32">
        <v>0.5</v>
      </c>
      <c r="D195" s="32">
        <v>3</v>
      </c>
      <c r="E195" s="32">
        <v>1</v>
      </c>
      <c r="F195" s="32">
        <v>1</v>
      </c>
      <c r="G195" s="32">
        <v>0.375</v>
      </c>
      <c r="H195" s="32">
        <v>2</v>
      </c>
      <c r="I195" s="32">
        <v>4</v>
      </c>
      <c r="J195" s="32">
        <v>1</v>
      </c>
      <c r="K195" s="32">
        <v>1</v>
      </c>
      <c r="L195" s="32">
        <v>0</v>
      </c>
      <c r="M195" s="32">
        <v>0</v>
      </c>
      <c r="N195" s="32">
        <v>1</v>
      </c>
      <c r="O195" s="32">
        <v>0</v>
      </c>
      <c r="P195" s="32">
        <v>2</v>
      </c>
      <c r="Q195" s="32">
        <v>3</v>
      </c>
      <c r="R195" s="32">
        <v>1</v>
      </c>
      <c r="S195" s="32">
        <v>0.75</v>
      </c>
      <c r="T195" s="32">
        <v>2</v>
      </c>
      <c r="U195" s="32">
        <v>3</v>
      </c>
      <c r="V195" s="32">
        <v>1</v>
      </c>
      <c r="W195" s="32">
        <v>0.75</v>
      </c>
      <c r="X195" s="32">
        <v>15</v>
      </c>
      <c r="Y195" s="32">
        <v>6</v>
      </c>
      <c r="Z195" s="32">
        <v>1</v>
      </c>
      <c r="AA195" s="32">
        <v>11.25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4</v>
      </c>
      <c r="AO195" s="32">
        <v>7</v>
      </c>
      <c r="AP195" s="32">
        <v>1</v>
      </c>
      <c r="AQ195" s="32">
        <f t="shared" si="181"/>
        <v>3.5</v>
      </c>
      <c r="AR195" s="32">
        <f t="shared" si="182"/>
        <v>17.625</v>
      </c>
      <c r="AS195" s="32">
        <f t="shared" si="183"/>
        <v>35.25</v>
      </c>
      <c r="AT195" s="32">
        <v>40000</v>
      </c>
      <c r="AU195" s="32">
        <f t="shared" si="184"/>
        <v>705000</v>
      </c>
      <c r="AV195" s="32">
        <f t="shared" si="185"/>
        <v>1410000</v>
      </c>
    </row>
    <row r="196" spans="1:48">
      <c r="A196" s="32">
        <v>15</v>
      </c>
      <c r="B196" s="32" t="s">
        <v>18</v>
      </c>
      <c r="C196" s="32">
        <v>0.125</v>
      </c>
      <c r="D196" s="32">
        <v>0</v>
      </c>
      <c r="E196" s="32">
        <v>0</v>
      </c>
      <c r="F196" s="32">
        <v>0</v>
      </c>
      <c r="G196" s="32">
        <v>0</v>
      </c>
      <c r="H196" s="32">
        <v>2</v>
      </c>
      <c r="I196" s="32">
        <v>2</v>
      </c>
      <c r="J196" s="32">
        <v>1</v>
      </c>
      <c r="K196" s="32">
        <v>0.5</v>
      </c>
      <c r="L196" s="32">
        <v>0</v>
      </c>
      <c r="M196" s="32">
        <v>0</v>
      </c>
      <c r="N196" s="32">
        <v>1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1</v>
      </c>
      <c r="W196" s="32">
        <v>0.25</v>
      </c>
      <c r="X196" s="32">
        <v>10</v>
      </c>
      <c r="Y196" s="32">
        <v>4</v>
      </c>
      <c r="Z196" s="32">
        <v>1</v>
      </c>
      <c r="AA196" s="32">
        <v>5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5</v>
      </c>
      <c r="AO196" s="32">
        <v>4</v>
      </c>
      <c r="AP196" s="32">
        <v>1</v>
      </c>
      <c r="AQ196" s="32">
        <f t="shared" si="181"/>
        <v>2.5</v>
      </c>
      <c r="AR196" s="32">
        <f t="shared" si="182"/>
        <v>8.25</v>
      </c>
      <c r="AS196" s="32">
        <f t="shared" si="183"/>
        <v>66</v>
      </c>
      <c r="AT196" s="32">
        <v>40000</v>
      </c>
      <c r="AU196" s="32">
        <f t="shared" si="184"/>
        <v>330000</v>
      </c>
      <c r="AV196" s="32">
        <f t="shared" si="185"/>
        <v>2640000</v>
      </c>
    </row>
    <row r="197" spans="1:48">
      <c r="A197" s="32">
        <v>16</v>
      </c>
      <c r="B197" s="32" t="s">
        <v>19</v>
      </c>
      <c r="C197" s="32">
        <v>0.5</v>
      </c>
      <c r="D197" s="32">
        <v>0</v>
      </c>
      <c r="E197" s="32">
        <v>0</v>
      </c>
      <c r="F197" s="32">
        <v>0</v>
      </c>
      <c r="G197" s="32">
        <v>0</v>
      </c>
      <c r="H197" s="32">
        <v>2</v>
      </c>
      <c r="I197" s="32">
        <v>4</v>
      </c>
      <c r="J197" s="32">
        <v>1</v>
      </c>
      <c r="K197" s="32">
        <v>1</v>
      </c>
      <c r="L197" s="32">
        <v>0</v>
      </c>
      <c r="M197" s="32">
        <v>0</v>
      </c>
      <c r="N197" s="32">
        <v>1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2</v>
      </c>
      <c r="U197" s="32">
        <v>5</v>
      </c>
      <c r="V197" s="32">
        <v>1</v>
      </c>
      <c r="W197" s="32">
        <v>1.25</v>
      </c>
      <c r="X197" s="32">
        <v>20</v>
      </c>
      <c r="Y197" s="32">
        <v>6</v>
      </c>
      <c r="Z197" s="32">
        <v>1</v>
      </c>
      <c r="AA197" s="32">
        <v>15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0</v>
      </c>
      <c r="AL197" s="32">
        <v>0</v>
      </c>
      <c r="AM197" s="32">
        <v>0</v>
      </c>
      <c r="AN197" s="32">
        <v>6</v>
      </c>
      <c r="AO197" s="32">
        <v>7</v>
      </c>
      <c r="AP197" s="32">
        <v>1</v>
      </c>
      <c r="AQ197" s="32">
        <f t="shared" si="181"/>
        <v>5.25</v>
      </c>
      <c r="AR197" s="32">
        <f t="shared" si="182"/>
        <v>22.5</v>
      </c>
      <c r="AS197" s="32">
        <f t="shared" si="183"/>
        <v>45</v>
      </c>
      <c r="AT197" s="32">
        <v>40000</v>
      </c>
      <c r="AU197" s="32">
        <f t="shared" si="184"/>
        <v>900000</v>
      </c>
      <c r="AV197" s="32">
        <f t="shared" si="185"/>
        <v>1800000</v>
      </c>
    </row>
    <row r="198" spans="1:48">
      <c r="A198" s="32">
        <v>17</v>
      </c>
      <c r="B198" s="32" t="s">
        <v>20</v>
      </c>
      <c r="C198" s="32">
        <v>0.25</v>
      </c>
      <c r="D198" s="32">
        <v>0</v>
      </c>
      <c r="E198" s="32">
        <v>0</v>
      </c>
      <c r="F198" s="32">
        <v>0</v>
      </c>
      <c r="G198" s="32">
        <v>0</v>
      </c>
      <c r="H198" s="32">
        <v>2</v>
      </c>
      <c r="I198" s="32">
        <v>3</v>
      </c>
      <c r="J198" s="32">
        <v>1</v>
      </c>
      <c r="K198" s="32">
        <v>0.75</v>
      </c>
      <c r="L198" s="32">
        <v>0</v>
      </c>
      <c r="M198" s="32">
        <v>0</v>
      </c>
      <c r="N198" s="32">
        <v>1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3</v>
      </c>
      <c r="U198" s="32">
        <v>1</v>
      </c>
      <c r="V198" s="32">
        <v>1</v>
      </c>
      <c r="W198" s="32">
        <v>0.375</v>
      </c>
      <c r="X198" s="32">
        <v>10</v>
      </c>
      <c r="Y198" s="32">
        <v>5</v>
      </c>
      <c r="Z198" s="32">
        <v>1</v>
      </c>
      <c r="AA198" s="32">
        <v>6.25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7</v>
      </c>
      <c r="AO198" s="32">
        <v>6</v>
      </c>
      <c r="AP198" s="32">
        <v>1</v>
      </c>
      <c r="AQ198" s="32">
        <f t="shared" si="181"/>
        <v>5.25</v>
      </c>
      <c r="AR198" s="32">
        <f t="shared" si="182"/>
        <v>12.625</v>
      </c>
      <c r="AS198" s="32">
        <f t="shared" si="183"/>
        <v>50.5</v>
      </c>
      <c r="AT198" s="32">
        <v>40000</v>
      </c>
      <c r="AU198" s="32">
        <f t="shared" si="184"/>
        <v>505000</v>
      </c>
      <c r="AV198" s="32">
        <f t="shared" si="185"/>
        <v>2020000</v>
      </c>
    </row>
    <row r="199" spans="1:48">
      <c r="A199" s="32">
        <v>18</v>
      </c>
      <c r="B199" s="32" t="s">
        <v>21</v>
      </c>
      <c r="C199" s="32">
        <v>0.4</v>
      </c>
      <c r="D199" s="32">
        <v>0</v>
      </c>
      <c r="E199" s="32">
        <v>0</v>
      </c>
      <c r="F199" s="32">
        <v>0</v>
      </c>
      <c r="G199" s="32">
        <v>0</v>
      </c>
      <c r="H199" s="32">
        <v>2</v>
      </c>
      <c r="I199" s="32">
        <v>4</v>
      </c>
      <c r="J199" s="32">
        <v>1</v>
      </c>
      <c r="K199" s="32">
        <v>1</v>
      </c>
      <c r="L199" s="32">
        <v>1</v>
      </c>
      <c r="M199" s="32">
        <v>2</v>
      </c>
      <c r="N199" s="32">
        <v>1</v>
      </c>
      <c r="O199" s="32">
        <v>0.25</v>
      </c>
      <c r="P199" s="32">
        <v>0</v>
      </c>
      <c r="Q199" s="32">
        <v>0</v>
      </c>
      <c r="R199" s="32">
        <v>0</v>
      </c>
      <c r="S199" s="32">
        <v>0</v>
      </c>
      <c r="T199" s="32">
        <v>2</v>
      </c>
      <c r="U199" s="32">
        <v>2</v>
      </c>
      <c r="V199" s="32">
        <v>1</v>
      </c>
      <c r="W199" s="32">
        <v>0.5</v>
      </c>
      <c r="X199" s="32">
        <v>15</v>
      </c>
      <c r="Y199" s="32">
        <v>5</v>
      </c>
      <c r="Z199" s="32">
        <v>1</v>
      </c>
      <c r="AA199" s="32">
        <v>9.375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5</v>
      </c>
      <c r="AO199" s="32">
        <v>7</v>
      </c>
      <c r="AP199" s="32">
        <v>1</v>
      </c>
      <c r="AQ199" s="32">
        <f t="shared" si="181"/>
        <v>4.375</v>
      </c>
      <c r="AR199" s="32">
        <f t="shared" si="182"/>
        <v>15.5</v>
      </c>
      <c r="AS199" s="32">
        <f t="shared" si="183"/>
        <v>38.75</v>
      </c>
      <c r="AT199" s="32">
        <v>40000</v>
      </c>
      <c r="AU199" s="32">
        <f t="shared" si="184"/>
        <v>620000</v>
      </c>
      <c r="AV199" s="32">
        <f t="shared" si="185"/>
        <v>1550000</v>
      </c>
    </row>
    <row r="200" spans="1:48">
      <c r="A200" s="32">
        <v>19</v>
      </c>
      <c r="B200" s="32" t="s">
        <v>22</v>
      </c>
      <c r="C200" s="32">
        <v>0.25</v>
      </c>
      <c r="D200" s="32">
        <v>0</v>
      </c>
      <c r="E200" s="32">
        <v>0</v>
      </c>
      <c r="F200" s="32">
        <v>0</v>
      </c>
      <c r="G200" s="32">
        <v>0</v>
      </c>
      <c r="H200" s="32">
        <v>2</v>
      </c>
      <c r="I200" s="32">
        <v>3</v>
      </c>
      <c r="J200" s="32">
        <v>1</v>
      </c>
      <c r="K200" s="32">
        <v>0.75</v>
      </c>
      <c r="L200" s="32">
        <v>0</v>
      </c>
      <c r="M200" s="32">
        <v>0</v>
      </c>
      <c r="N200" s="32">
        <v>1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10</v>
      </c>
      <c r="Y200" s="32">
        <v>5</v>
      </c>
      <c r="Z200" s="32">
        <v>1</v>
      </c>
      <c r="AA200" s="32">
        <v>6.25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4</v>
      </c>
      <c r="AO200" s="32">
        <v>5</v>
      </c>
      <c r="AP200" s="32">
        <v>1</v>
      </c>
      <c r="AQ200" s="32">
        <f t="shared" si="181"/>
        <v>2.5</v>
      </c>
      <c r="AR200" s="32">
        <f t="shared" si="182"/>
        <v>9.5</v>
      </c>
      <c r="AS200" s="32">
        <f t="shared" si="183"/>
        <v>38</v>
      </c>
      <c r="AT200" s="32">
        <v>40000</v>
      </c>
      <c r="AU200" s="32">
        <f t="shared" si="184"/>
        <v>380000</v>
      </c>
      <c r="AV200" s="32">
        <f t="shared" si="185"/>
        <v>1520000</v>
      </c>
    </row>
    <row r="201" spans="1:48">
      <c r="A201" s="32">
        <v>20</v>
      </c>
      <c r="B201" s="32" t="s">
        <v>23</v>
      </c>
      <c r="C201" s="32">
        <v>0.5</v>
      </c>
      <c r="D201" s="32">
        <v>0</v>
      </c>
      <c r="E201" s="32">
        <v>0</v>
      </c>
      <c r="F201" s="32">
        <v>0</v>
      </c>
      <c r="G201" s="32">
        <v>0</v>
      </c>
      <c r="H201" s="32">
        <v>2</v>
      </c>
      <c r="I201" s="32">
        <v>4</v>
      </c>
      <c r="J201" s="32">
        <v>1</v>
      </c>
      <c r="K201" s="32">
        <v>1</v>
      </c>
      <c r="L201" s="32">
        <v>0</v>
      </c>
      <c r="M201" s="32">
        <v>0</v>
      </c>
      <c r="N201" s="32">
        <v>1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2</v>
      </c>
      <c r="U201" s="32">
        <v>5</v>
      </c>
      <c r="V201" s="32">
        <v>1</v>
      </c>
      <c r="W201" s="32">
        <v>1.25</v>
      </c>
      <c r="X201" s="32">
        <v>20</v>
      </c>
      <c r="Y201" s="32">
        <v>5</v>
      </c>
      <c r="Z201" s="32">
        <v>1</v>
      </c>
      <c r="AA201" s="32">
        <v>12.5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4</v>
      </c>
      <c r="AO201" s="32">
        <v>8</v>
      </c>
      <c r="AP201" s="32">
        <v>1</v>
      </c>
      <c r="AQ201" s="32">
        <f t="shared" si="181"/>
        <v>4</v>
      </c>
      <c r="AR201" s="32">
        <f t="shared" si="182"/>
        <v>18.75</v>
      </c>
      <c r="AS201" s="32">
        <f t="shared" si="183"/>
        <v>37.5</v>
      </c>
      <c r="AT201" s="32">
        <v>40000</v>
      </c>
      <c r="AU201" s="32">
        <f t="shared" si="184"/>
        <v>750000</v>
      </c>
      <c r="AV201" s="32">
        <f t="shared" si="185"/>
        <v>1500000</v>
      </c>
    </row>
    <row r="202" spans="1:48">
      <c r="A202" s="32">
        <v>21</v>
      </c>
      <c r="B202" s="32" t="s">
        <v>41</v>
      </c>
      <c r="C202" s="32">
        <v>0.2</v>
      </c>
      <c r="D202" s="32">
        <v>0</v>
      </c>
      <c r="E202" s="32">
        <v>0</v>
      </c>
      <c r="F202" s="32">
        <v>0</v>
      </c>
      <c r="G202" s="32">
        <v>0</v>
      </c>
      <c r="H202" s="32">
        <v>2</v>
      </c>
      <c r="I202" s="32">
        <v>3</v>
      </c>
      <c r="J202" s="32">
        <v>1</v>
      </c>
      <c r="K202" s="32">
        <v>0.75</v>
      </c>
      <c r="L202" s="32">
        <v>0</v>
      </c>
      <c r="M202" s="32">
        <v>0</v>
      </c>
      <c r="N202" s="32">
        <v>1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2</v>
      </c>
      <c r="U202" s="32">
        <v>4</v>
      </c>
      <c r="V202" s="32">
        <v>1</v>
      </c>
      <c r="W202" s="32">
        <v>1</v>
      </c>
      <c r="X202" s="32">
        <v>9</v>
      </c>
      <c r="Y202" s="32">
        <v>5</v>
      </c>
      <c r="Z202" s="32">
        <v>1</v>
      </c>
      <c r="AA202" s="32">
        <v>5.625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6</v>
      </c>
      <c r="AO202" s="32">
        <v>6</v>
      </c>
      <c r="AP202" s="32">
        <v>1</v>
      </c>
      <c r="AQ202" s="32">
        <f t="shared" si="181"/>
        <v>4.5</v>
      </c>
      <c r="AR202" s="32">
        <f t="shared" si="182"/>
        <v>11.875</v>
      </c>
      <c r="AS202" s="32">
        <f t="shared" si="183"/>
        <v>59.375</v>
      </c>
      <c r="AT202" s="32">
        <v>40000</v>
      </c>
      <c r="AU202" s="32">
        <f t="shared" si="184"/>
        <v>475000</v>
      </c>
      <c r="AV202" s="32">
        <f t="shared" si="185"/>
        <v>2375000</v>
      </c>
    </row>
    <row r="203" spans="1:48">
      <c r="A203" s="32">
        <v>22</v>
      </c>
      <c r="B203" s="32" t="s">
        <v>42</v>
      </c>
      <c r="C203" s="32">
        <v>0.25</v>
      </c>
      <c r="D203" s="32">
        <v>0</v>
      </c>
      <c r="E203" s="32">
        <v>0</v>
      </c>
      <c r="F203" s="32">
        <v>0</v>
      </c>
      <c r="G203" s="32">
        <v>0</v>
      </c>
      <c r="H203" s="32">
        <v>2</v>
      </c>
      <c r="I203" s="32">
        <v>2</v>
      </c>
      <c r="J203" s="32">
        <v>1</v>
      </c>
      <c r="K203" s="32">
        <v>0.5</v>
      </c>
      <c r="L203" s="32">
        <v>0</v>
      </c>
      <c r="M203" s="32">
        <v>0</v>
      </c>
      <c r="N203" s="32">
        <v>1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2</v>
      </c>
      <c r="U203" s="32">
        <v>5</v>
      </c>
      <c r="V203" s="32">
        <v>1</v>
      </c>
      <c r="W203" s="32">
        <v>1.25</v>
      </c>
      <c r="X203" s="32">
        <v>10</v>
      </c>
      <c r="Y203" s="32">
        <v>4</v>
      </c>
      <c r="Z203" s="32">
        <v>1</v>
      </c>
      <c r="AA203" s="32">
        <v>5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4</v>
      </c>
      <c r="AO203" s="32">
        <v>5</v>
      </c>
      <c r="AP203" s="32">
        <v>1</v>
      </c>
      <c r="AQ203" s="32">
        <f t="shared" si="181"/>
        <v>2.5</v>
      </c>
      <c r="AR203" s="32">
        <f t="shared" si="182"/>
        <v>9.25</v>
      </c>
      <c r="AS203" s="32">
        <f t="shared" si="183"/>
        <v>37</v>
      </c>
      <c r="AT203" s="32">
        <v>40000</v>
      </c>
      <c r="AU203" s="32">
        <f t="shared" si="184"/>
        <v>370000</v>
      </c>
      <c r="AV203" s="32">
        <f t="shared" si="185"/>
        <v>1480000</v>
      </c>
    </row>
    <row r="204" spans="1:48">
      <c r="A204" s="32">
        <v>23</v>
      </c>
      <c r="B204" s="32" t="s">
        <v>43</v>
      </c>
      <c r="C204" s="32">
        <v>0.25</v>
      </c>
      <c r="D204" s="32">
        <v>0</v>
      </c>
      <c r="E204" s="32">
        <v>0</v>
      </c>
      <c r="F204" s="32">
        <v>0</v>
      </c>
      <c r="G204" s="32">
        <v>0</v>
      </c>
      <c r="H204" s="32">
        <v>2</v>
      </c>
      <c r="I204" s="32">
        <v>3</v>
      </c>
      <c r="J204" s="32">
        <v>1</v>
      </c>
      <c r="K204" s="32">
        <v>0.75</v>
      </c>
      <c r="L204" s="32">
        <v>0</v>
      </c>
      <c r="M204" s="32">
        <v>0</v>
      </c>
      <c r="N204" s="32">
        <v>1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2</v>
      </c>
      <c r="U204" s="32">
        <v>2</v>
      </c>
      <c r="V204" s="32">
        <v>1</v>
      </c>
      <c r="W204" s="32">
        <v>0.5</v>
      </c>
      <c r="X204" s="32">
        <v>13</v>
      </c>
      <c r="Y204" s="32">
        <v>4</v>
      </c>
      <c r="Z204" s="32">
        <v>1</v>
      </c>
      <c r="AA204" s="32">
        <v>6.5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2">
        <v>0</v>
      </c>
      <c r="AL204" s="32">
        <v>0</v>
      </c>
      <c r="AM204" s="32">
        <v>0</v>
      </c>
      <c r="AN204" s="32">
        <v>4</v>
      </c>
      <c r="AO204" s="32">
        <v>5</v>
      </c>
      <c r="AP204" s="32">
        <v>1</v>
      </c>
      <c r="AQ204" s="32">
        <f t="shared" si="181"/>
        <v>2.5</v>
      </c>
      <c r="AR204" s="32">
        <f t="shared" si="182"/>
        <v>10.25</v>
      </c>
      <c r="AS204" s="32">
        <f t="shared" si="183"/>
        <v>41</v>
      </c>
      <c r="AT204" s="32">
        <v>40000</v>
      </c>
      <c r="AU204" s="32">
        <f t="shared" si="184"/>
        <v>410000</v>
      </c>
      <c r="AV204" s="32">
        <f t="shared" si="185"/>
        <v>1640000</v>
      </c>
    </row>
    <row r="205" spans="1:48">
      <c r="A205" s="32">
        <v>24</v>
      </c>
      <c r="B205" s="32" t="s">
        <v>44</v>
      </c>
      <c r="C205" s="32">
        <v>0.125</v>
      </c>
      <c r="D205" s="32">
        <v>0</v>
      </c>
      <c r="E205" s="32">
        <v>0</v>
      </c>
      <c r="F205" s="32">
        <v>0</v>
      </c>
      <c r="G205" s="32">
        <v>0</v>
      </c>
      <c r="H205" s="32">
        <v>2</v>
      </c>
      <c r="I205" s="32">
        <v>2</v>
      </c>
      <c r="J205" s="32">
        <v>1</v>
      </c>
      <c r="K205" s="32">
        <v>0.5</v>
      </c>
      <c r="L205" s="32">
        <v>0</v>
      </c>
      <c r="M205" s="32">
        <v>0</v>
      </c>
      <c r="N205" s="32">
        <v>1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2</v>
      </c>
      <c r="U205" s="32">
        <v>2.5</v>
      </c>
      <c r="V205" s="32">
        <v>1</v>
      </c>
      <c r="W205" s="32">
        <v>0.625</v>
      </c>
      <c r="X205" s="32">
        <v>6</v>
      </c>
      <c r="Y205" s="32">
        <v>4</v>
      </c>
      <c r="Z205" s="32">
        <v>1</v>
      </c>
      <c r="AA205" s="32">
        <v>3</v>
      </c>
      <c r="AB205" s="32">
        <v>0</v>
      </c>
      <c r="AC205" s="32">
        <v>0</v>
      </c>
      <c r="AD205" s="32">
        <v>0</v>
      </c>
      <c r="AE205" s="32">
        <v>0</v>
      </c>
      <c r="AF205" s="32">
        <v>0</v>
      </c>
      <c r="AG205" s="32">
        <v>0</v>
      </c>
      <c r="AH205" s="32">
        <v>0</v>
      </c>
      <c r="AI205" s="32">
        <v>0</v>
      </c>
      <c r="AJ205" s="32">
        <v>0</v>
      </c>
      <c r="AK205" s="32">
        <v>0</v>
      </c>
      <c r="AL205" s="32">
        <v>0</v>
      </c>
      <c r="AM205" s="32">
        <v>0</v>
      </c>
      <c r="AN205" s="32">
        <v>3</v>
      </c>
      <c r="AO205" s="32">
        <v>4</v>
      </c>
      <c r="AP205" s="32">
        <v>1</v>
      </c>
      <c r="AQ205" s="32">
        <f t="shared" si="181"/>
        <v>1.5</v>
      </c>
      <c r="AR205" s="32">
        <f t="shared" si="182"/>
        <v>5.625</v>
      </c>
      <c r="AS205" s="32">
        <f t="shared" si="183"/>
        <v>45</v>
      </c>
      <c r="AT205" s="32">
        <v>40000</v>
      </c>
      <c r="AU205" s="32">
        <f t="shared" si="184"/>
        <v>225000</v>
      </c>
      <c r="AV205" s="32">
        <f t="shared" si="185"/>
        <v>1800000</v>
      </c>
    </row>
    <row r="206" spans="1:48">
      <c r="A206" s="32">
        <v>25</v>
      </c>
      <c r="B206" s="32" t="s">
        <v>45</v>
      </c>
      <c r="C206" s="32">
        <v>0.375</v>
      </c>
      <c r="D206" s="32">
        <v>0</v>
      </c>
      <c r="E206" s="32">
        <v>0</v>
      </c>
      <c r="F206" s="32">
        <v>0</v>
      </c>
      <c r="G206" s="32">
        <v>0</v>
      </c>
      <c r="H206" s="32">
        <v>2</v>
      </c>
      <c r="I206" s="32">
        <v>2</v>
      </c>
      <c r="J206" s="32">
        <v>1</v>
      </c>
      <c r="K206" s="32">
        <v>0.5</v>
      </c>
      <c r="L206" s="32">
        <v>0</v>
      </c>
      <c r="M206" s="32">
        <v>0</v>
      </c>
      <c r="N206" s="32">
        <v>1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2</v>
      </c>
      <c r="U206" s="32">
        <v>3</v>
      </c>
      <c r="V206" s="32">
        <v>1</v>
      </c>
      <c r="W206" s="32">
        <v>0.75</v>
      </c>
      <c r="X206" s="32">
        <v>15</v>
      </c>
      <c r="Y206" s="32">
        <v>4</v>
      </c>
      <c r="Z206" s="32">
        <v>1</v>
      </c>
      <c r="AA206" s="32">
        <v>7.5</v>
      </c>
      <c r="AB206" s="32">
        <v>0</v>
      </c>
      <c r="AC206" s="32">
        <v>0</v>
      </c>
      <c r="AD206" s="32">
        <v>0</v>
      </c>
      <c r="AE206" s="32">
        <v>0</v>
      </c>
      <c r="AF206" s="32">
        <v>0</v>
      </c>
      <c r="AG206" s="32">
        <v>0</v>
      </c>
      <c r="AH206" s="32">
        <v>0</v>
      </c>
      <c r="AI206" s="32">
        <v>0</v>
      </c>
      <c r="AJ206" s="32">
        <v>0</v>
      </c>
      <c r="AK206" s="32">
        <v>0</v>
      </c>
      <c r="AL206" s="32">
        <v>0</v>
      </c>
      <c r="AM206" s="32">
        <v>0</v>
      </c>
      <c r="AN206" s="32">
        <v>6</v>
      </c>
      <c r="AO206" s="32">
        <v>6</v>
      </c>
      <c r="AP206" s="32">
        <v>1</v>
      </c>
      <c r="AQ206" s="32">
        <f t="shared" si="181"/>
        <v>4.5</v>
      </c>
      <c r="AR206" s="32">
        <f t="shared" si="182"/>
        <v>13.25</v>
      </c>
      <c r="AS206" s="32">
        <f t="shared" si="183"/>
        <v>35.333333333333336</v>
      </c>
      <c r="AT206" s="32">
        <v>40000</v>
      </c>
      <c r="AU206" s="32">
        <f t="shared" si="184"/>
        <v>530000</v>
      </c>
      <c r="AV206" s="32">
        <f t="shared" si="185"/>
        <v>1413333.3333333335</v>
      </c>
    </row>
    <row r="207" spans="1:48">
      <c r="A207" s="32">
        <v>26</v>
      </c>
      <c r="B207" s="32" t="s">
        <v>46</v>
      </c>
      <c r="C207" s="32">
        <v>0.22500000000000001</v>
      </c>
      <c r="D207" s="32">
        <v>0</v>
      </c>
      <c r="E207" s="32">
        <v>0</v>
      </c>
      <c r="F207" s="32">
        <v>0</v>
      </c>
      <c r="G207" s="32">
        <v>0</v>
      </c>
      <c r="H207" s="32">
        <v>2</v>
      </c>
      <c r="I207" s="32">
        <v>3</v>
      </c>
      <c r="J207" s="32">
        <v>1</v>
      </c>
      <c r="K207" s="32">
        <v>0.75</v>
      </c>
      <c r="L207" s="32">
        <v>0</v>
      </c>
      <c r="M207" s="32">
        <v>0</v>
      </c>
      <c r="N207" s="32">
        <v>1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2</v>
      </c>
      <c r="U207" s="32">
        <v>2</v>
      </c>
      <c r="V207" s="32">
        <v>1</v>
      </c>
      <c r="W207" s="32">
        <v>0.5</v>
      </c>
      <c r="X207" s="32">
        <v>9</v>
      </c>
      <c r="Y207" s="32">
        <v>5</v>
      </c>
      <c r="Z207" s="32">
        <v>1</v>
      </c>
      <c r="AA207" s="32">
        <v>5.625</v>
      </c>
      <c r="AB207" s="32">
        <v>0</v>
      </c>
      <c r="AC207" s="32">
        <v>0</v>
      </c>
      <c r="AD207" s="32">
        <v>0</v>
      </c>
      <c r="AE207" s="32">
        <v>0</v>
      </c>
      <c r="AF207" s="32">
        <v>0</v>
      </c>
      <c r="AG207" s="32">
        <v>0</v>
      </c>
      <c r="AH207" s="32">
        <v>0</v>
      </c>
      <c r="AI207" s="32">
        <v>0</v>
      </c>
      <c r="AJ207" s="32">
        <v>0</v>
      </c>
      <c r="AK207" s="32">
        <v>0</v>
      </c>
      <c r="AL207" s="32">
        <v>0</v>
      </c>
      <c r="AM207" s="32">
        <v>0</v>
      </c>
      <c r="AN207" s="32">
        <v>5</v>
      </c>
      <c r="AO207" s="32">
        <v>5</v>
      </c>
      <c r="AP207" s="32">
        <v>1</v>
      </c>
      <c r="AQ207" s="32">
        <f t="shared" si="181"/>
        <v>3.125</v>
      </c>
      <c r="AR207" s="32">
        <f t="shared" si="182"/>
        <v>10</v>
      </c>
      <c r="AS207" s="32">
        <f t="shared" si="183"/>
        <v>44.444444444444443</v>
      </c>
      <c r="AT207" s="32">
        <v>40000</v>
      </c>
      <c r="AU207" s="32">
        <f t="shared" si="184"/>
        <v>400000</v>
      </c>
      <c r="AV207" s="32">
        <f t="shared" si="185"/>
        <v>1777777.7777777778</v>
      </c>
    </row>
    <row r="208" spans="1:48">
      <c r="A208" s="32">
        <v>27</v>
      </c>
      <c r="B208" s="32" t="s">
        <v>49</v>
      </c>
      <c r="C208" s="32">
        <v>0.25</v>
      </c>
      <c r="D208" s="32">
        <v>0</v>
      </c>
      <c r="E208" s="32">
        <v>0</v>
      </c>
      <c r="F208" s="32">
        <v>0</v>
      </c>
      <c r="G208" s="32">
        <v>0</v>
      </c>
      <c r="H208" s="32">
        <v>2</v>
      </c>
      <c r="I208" s="32">
        <v>2</v>
      </c>
      <c r="J208" s="32">
        <v>1</v>
      </c>
      <c r="K208" s="32">
        <v>0.5</v>
      </c>
      <c r="L208" s="32">
        <v>0</v>
      </c>
      <c r="M208" s="32">
        <v>0</v>
      </c>
      <c r="N208" s="32">
        <v>1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1</v>
      </c>
      <c r="W208" s="32">
        <v>0</v>
      </c>
      <c r="X208" s="32">
        <v>8</v>
      </c>
      <c r="Y208" s="32">
        <v>5</v>
      </c>
      <c r="Z208" s="32">
        <v>1</v>
      </c>
      <c r="AA208" s="32">
        <v>5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K208" s="32">
        <v>0</v>
      </c>
      <c r="AL208" s="32">
        <v>0</v>
      </c>
      <c r="AM208" s="32">
        <v>0</v>
      </c>
      <c r="AN208" s="32">
        <v>4</v>
      </c>
      <c r="AO208" s="32">
        <v>5</v>
      </c>
      <c r="AP208" s="32">
        <v>1</v>
      </c>
      <c r="AQ208" s="32">
        <f t="shared" si="181"/>
        <v>2.5</v>
      </c>
      <c r="AR208" s="32">
        <f t="shared" si="182"/>
        <v>8</v>
      </c>
      <c r="AS208" s="32">
        <f t="shared" si="183"/>
        <v>32</v>
      </c>
      <c r="AT208" s="32">
        <v>40000</v>
      </c>
      <c r="AU208" s="32">
        <f t="shared" si="184"/>
        <v>320000</v>
      </c>
      <c r="AV208" s="32">
        <f t="shared" si="185"/>
        <v>1280000</v>
      </c>
    </row>
    <row r="209" spans="1:48">
      <c r="A209" s="32">
        <v>28</v>
      </c>
      <c r="B209" s="32" t="s">
        <v>3</v>
      </c>
      <c r="C209" s="32">
        <v>0.125</v>
      </c>
      <c r="D209" s="32">
        <v>0</v>
      </c>
      <c r="E209" s="32">
        <v>0</v>
      </c>
      <c r="F209" s="32">
        <v>0</v>
      </c>
      <c r="G209" s="32">
        <v>0</v>
      </c>
      <c r="H209" s="32">
        <v>2</v>
      </c>
      <c r="I209" s="32">
        <v>3</v>
      </c>
      <c r="J209" s="32">
        <v>1</v>
      </c>
      <c r="K209" s="32">
        <v>0.75</v>
      </c>
      <c r="L209" s="32">
        <v>0</v>
      </c>
      <c r="M209" s="32">
        <v>0</v>
      </c>
      <c r="N209" s="32">
        <v>1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1</v>
      </c>
      <c r="U209" s="32">
        <v>3</v>
      </c>
      <c r="V209" s="32">
        <v>1</v>
      </c>
      <c r="W209" s="32">
        <v>0.375</v>
      </c>
      <c r="X209" s="32">
        <v>10</v>
      </c>
      <c r="Y209" s="32">
        <v>3</v>
      </c>
      <c r="Z209" s="32">
        <v>1</v>
      </c>
      <c r="AA209" s="32">
        <v>3.75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4</v>
      </c>
      <c r="AO209" s="32">
        <v>4</v>
      </c>
      <c r="AP209" s="32">
        <v>1</v>
      </c>
      <c r="AQ209" s="32">
        <f t="shared" si="181"/>
        <v>2</v>
      </c>
      <c r="AR209" s="32">
        <f t="shared" si="182"/>
        <v>6.875</v>
      </c>
      <c r="AS209" s="32">
        <f t="shared" si="183"/>
        <v>55</v>
      </c>
      <c r="AT209" s="32">
        <v>40000</v>
      </c>
      <c r="AU209" s="32">
        <f t="shared" si="184"/>
        <v>275000</v>
      </c>
      <c r="AV209" s="32">
        <f t="shared" si="185"/>
        <v>2200000</v>
      </c>
    </row>
    <row r="210" spans="1:48">
      <c r="A210" s="32">
        <v>29</v>
      </c>
      <c r="B210" s="32" t="s">
        <v>50</v>
      </c>
      <c r="C210" s="32">
        <v>0.25</v>
      </c>
      <c r="D210" s="32">
        <v>0</v>
      </c>
      <c r="E210" s="32">
        <v>0</v>
      </c>
      <c r="F210" s="32">
        <v>0</v>
      </c>
      <c r="G210" s="32">
        <v>0</v>
      </c>
      <c r="H210" s="32">
        <v>2</v>
      </c>
      <c r="I210" s="32">
        <v>2</v>
      </c>
      <c r="J210" s="32">
        <v>1</v>
      </c>
      <c r="K210" s="32">
        <v>0.5</v>
      </c>
      <c r="L210" s="32">
        <v>0</v>
      </c>
      <c r="M210" s="32">
        <v>0</v>
      </c>
      <c r="N210" s="32">
        <v>1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2</v>
      </c>
      <c r="U210" s="32">
        <v>2.5</v>
      </c>
      <c r="V210" s="32">
        <v>1</v>
      </c>
      <c r="W210" s="32">
        <v>0.625</v>
      </c>
      <c r="X210" s="32">
        <v>15</v>
      </c>
      <c r="Y210" s="32">
        <v>3</v>
      </c>
      <c r="Z210" s="32">
        <v>1</v>
      </c>
      <c r="AA210" s="32">
        <v>5.625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6</v>
      </c>
      <c r="AO210" s="32">
        <v>4</v>
      </c>
      <c r="AP210" s="32">
        <v>1</v>
      </c>
      <c r="AQ210" s="32">
        <f t="shared" si="181"/>
        <v>3</v>
      </c>
      <c r="AR210" s="32">
        <f t="shared" si="182"/>
        <v>9.75</v>
      </c>
      <c r="AS210" s="32">
        <f t="shared" si="183"/>
        <v>39</v>
      </c>
      <c r="AT210" s="32">
        <v>40000</v>
      </c>
      <c r="AU210" s="32">
        <f t="shared" si="184"/>
        <v>390000</v>
      </c>
      <c r="AV210" s="32">
        <f t="shared" si="185"/>
        <v>1560000</v>
      </c>
    </row>
    <row r="211" spans="1:48">
      <c r="A211" s="32">
        <v>30</v>
      </c>
      <c r="B211" s="32" t="s">
        <v>51</v>
      </c>
      <c r="C211" s="32">
        <v>0.125</v>
      </c>
      <c r="D211" s="32">
        <v>0</v>
      </c>
      <c r="E211" s="32">
        <v>0</v>
      </c>
      <c r="F211" s="32">
        <v>0</v>
      </c>
      <c r="G211" s="32">
        <v>0</v>
      </c>
      <c r="H211" s="32">
        <v>2</v>
      </c>
      <c r="I211" s="32">
        <v>3</v>
      </c>
      <c r="J211" s="32">
        <v>1</v>
      </c>
      <c r="K211" s="32">
        <v>0.75</v>
      </c>
      <c r="L211" s="32">
        <v>0</v>
      </c>
      <c r="M211" s="32">
        <v>0</v>
      </c>
      <c r="N211" s="32">
        <v>1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2</v>
      </c>
      <c r="U211" s="32">
        <v>1</v>
      </c>
      <c r="V211" s="32">
        <v>1</v>
      </c>
      <c r="W211" s="32">
        <v>0.25</v>
      </c>
      <c r="X211" s="32">
        <v>8</v>
      </c>
      <c r="Y211" s="32">
        <v>4</v>
      </c>
      <c r="Z211" s="32">
        <v>1</v>
      </c>
      <c r="AA211" s="32">
        <v>4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4</v>
      </c>
      <c r="AO211" s="32">
        <v>4</v>
      </c>
      <c r="AP211" s="32">
        <v>1</v>
      </c>
      <c r="AQ211" s="32">
        <f t="shared" si="181"/>
        <v>2</v>
      </c>
      <c r="AR211" s="32">
        <f t="shared" si="182"/>
        <v>7</v>
      </c>
      <c r="AS211" s="32">
        <f t="shared" si="183"/>
        <v>56</v>
      </c>
      <c r="AT211" s="32">
        <v>40000</v>
      </c>
      <c r="AU211" s="32">
        <f t="shared" si="184"/>
        <v>280000</v>
      </c>
      <c r="AV211" s="32">
        <f t="shared" si="185"/>
        <v>2240000</v>
      </c>
    </row>
    <row r="212" spans="1:48">
      <c r="A212" s="32">
        <v>31</v>
      </c>
      <c r="B212" s="32" t="s">
        <v>162</v>
      </c>
      <c r="C212" s="32">
        <v>0.25</v>
      </c>
      <c r="D212" s="32">
        <v>1</v>
      </c>
      <c r="E212" s="32">
        <v>5</v>
      </c>
      <c r="F212" s="32">
        <v>1</v>
      </c>
      <c r="G212" s="32">
        <v>0.625</v>
      </c>
      <c r="H212" s="32">
        <v>2</v>
      </c>
      <c r="I212" s="32">
        <v>3</v>
      </c>
      <c r="J212" s="32">
        <v>1</v>
      </c>
      <c r="K212" s="32">
        <v>0.75</v>
      </c>
      <c r="L212" s="32">
        <v>1</v>
      </c>
      <c r="M212" s="32">
        <v>2</v>
      </c>
      <c r="N212" s="32">
        <v>1</v>
      </c>
      <c r="O212" s="32">
        <v>0.25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2</v>
      </c>
      <c r="V212" s="32">
        <v>1</v>
      </c>
      <c r="W212" s="32">
        <v>0</v>
      </c>
      <c r="X212" s="32">
        <v>6</v>
      </c>
      <c r="Y212" s="32">
        <v>5</v>
      </c>
      <c r="Z212" s="32">
        <v>1</v>
      </c>
      <c r="AA212" s="32">
        <v>3.75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2</v>
      </c>
      <c r="AO212" s="32">
        <v>6</v>
      </c>
      <c r="AP212" s="32">
        <v>1</v>
      </c>
      <c r="AQ212" s="32">
        <v>1.5</v>
      </c>
      <c r="AR212" s="32">
        <f>SUM(AQ212,AM212,AI212,AE212,AA212,W212,S212,O212,K212,G212)</f>
        <v>6.875</v>
      </c>
      <c r="AS212" s="32">
        <f t="shared" ref="AS212:AS231" si="186">AR212/C212</f>
        <v>27.5</v>
      </c>
      <c r="AT212" s="32">
        <v>40000</v>
      </c>
      <c r="AU212" s="32">
        <f>AR212*AT212</f>
        <v>275000</v>
      </c>
      <c r="AV212" s="32">
        <f>AS212*AT212</f>
        <v>1100000</v>
      </c>
    </row>
    <row r="213" spans="1:48">
      <c r="A213" s="32">
        <v>32</v>
      </c>
      <c r="B213" s="32" t="s">
        <v>163</v>
      </c>
      <c r="C213" s="32">
        <v>0.09</v>
      </c>
      <c r="D213" s="32">
        <v>1</v>
      </c>
      <c r="E213" s="32">
        <v>5</v>
      </c>
      <c r="F213" s="32">
        <v>1</v>
      </c>
      <c r="G213" s="32">
        <v>0.625</v>
      </c>
      <c r="H213" s="32">
        <v>2</v>
      </c>
      <c r="I213" s="32">
        <v>4</v>
      </c>
      <c r="J213" s="32">
        <v>1</v>
      </c>
      <c r="K213" s="32">
        <v>1</v>
      </c>
      <c r="L213" s="32">
        <v>0</v>
      </c>
      <c r="M213" s="32">
        <v>0</v>
      </c>
      <c r="N213" s="32">
        <v>1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3</v>
      </c>
      <c r="V213" s="32">
        <v>1</v>
      </c>
      <c r="W213" s="32">
        <v>0</v>
      </c>
      <c r="X213" s="32">
        <v>5</v>
      </c>
      <c r="Y213" s="32">
        <v>6</v>
      </c>
      <c r="Z213" s="32">
        <v>1</v>
      </c>
      <c r="AA213" s="32">
        <v>3.75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N213" s="32">
        <v>4</v>
      </c>
      <c r="AO213" s="32">
        <v>7</v>
      </c>
      <c r="AP213" s="32">
        <v>1</v>
      </c>
      <c r="AQ213" s="32">
        <v>3.5</v>
      </c>
      <c r="AR213" s="32">
        <f t="shared" ref="AR213:AR221" si="187">SUM(AQ213,AM213,AI213,AE213,AA213,W213,S213,O213,K213,G213)</f>
        <v>8.875</v>
      </c>
      <c r="AS213" s="32">
        <f t="shared" si="186"/>
        <v>98.611111111111114</v>
      </c>
      <c r="AT213" s="32">
        <v>40000</v>
      </c>
      <c r="AU213" s="32">
        <f t="shared" ref="AU213:AU221" si="188">AR213*AT213</f>
        <v>355000</v>
      </c>
      <c r="AV213" s="32">
        <f t="shared" ref="AV213:AV221" si="189">AS213*AT213</f>
        <v>3944444.4444444445</v>
      </c>
    </row>
    <row r="214" spans="1:48">
      <c r="A214" s="32">
        <v>33</v>
      </c>
      <c r="B214" s="32" t="s">
        <v>166</v>
      </c>
      <c r="C214" s="32">
        <v>0.45</v>
      </c>
      <c r="D214" s="32">
        <v>1</v>
      </c>
      <c r="E214" s="32">
        <v>6</v>
      </c>
      <c r="F214" s="32">
        <v>1</v>
      </c>
      <c r="G214" s="32">
        <v>0.75</v>
      </c>
      <c r="H214" s="32">
        <v>2</v>
      </c>
      <c r="I214" s="32">
        <v>3</v>
      </c>
      <c r="J214" s="32">
        <v>1</v>
      </c>
      <c r="K214" s="32">
        <v>0.75</v>
      </c>
      <c r="L214" s="32">
        <v>1</v>
      </c>
      <c r="M214" s="32">
        <v>1</v>
      </c>
      <c r="N214" s="32">
        <v>1</v>
      </c>
      <c r="O214" s="32">
        <v>0.125</v>
      </c>
      <c r="P214" s="32">
        <v>0</v>
      </c>
      <c r="Q214" s="32">
        <v>0</v>
      </c>
      <c r="R214" s="32">
        <v>0</v>
      </c>
      <c r="S214" s="32">
        <v>0</v>
      </c>
      <c r="T214" s="32">
        <v>2</v>
      </c>
      <c r="U214" s="32">
        <v>2</v>
      </c>
      <c r="V214" s="32">
        <v>1</v>
      </c>
      <c r="W214" s="32">
        <v>0.5</v>
      </c>
      <c r="X214" s="32">
        <v>13</v>
      </c>
      <c r="Y214" s="32">
        <v>5</v>
      </c>
      <c r="Z214" s="32">
        <v>1</v>
      </c>
      <c r="AA214" s="32">
        <v>8.125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32">
        <v>0</v>
      </c>
      <c r="AN214" s="32">
        <v>6</v>
      </c>
      <c r="AO214" s="32">
        <v>6</v>
      </c>
      <c r="AP214" s="32">
        <v>1</v>
      </c>
      <c r="AQ214" s="32">
        <v>4.5</v>
      </c>
      <c r="AR214" s="32">
        <f t="shared" si="187"/>
        <v>14.75</v>
      </c>
      <c r="AS214" s="32">
        <f t="shared" si="186"/>
        <v>32.777777777777779</v>
      </c>
      <c r="AT214" s="32">
        <v>40000</v>
      </c>
      <c r="AU214" s="32">
        <f t="shared" si="188"/>
        <v>590000</v>
      </c>
      <c r="AV214" s="32">
        <f t="shared" si="189"/>
        <v>1311111.1111111112</v>
      </c>
    </row>
    <row r="215" spans="1:48">
      <c r="A215" s="32">
        <v>34</v>
      </c>
      <c r="B215" s="32" t="s">
        <v>167</v>
      </c>
      <c r="C215" s="32">
        <v>2.5000000000000001E-2</v>
      </c>
      <c r="D215" s="32">
        <v>1</v>
      </c>
      <c r="E215" s="32">
        <v>6</v>
      </c>
      <c r="F215" s="32">
        <v>1</v>
      </c>
      <c r="G215" s="32">
        <v>0.75</v>
      </c>
      <c r="H215" s="32">
        <v>2</v>
      </c>
      <c r="I215" s="32">
        <v>3</v>
      </c>
      <c r="J215" s="32">
        <v>1</v>
      </c>
      <c r="K215" s="32">
        <v>0.75</v>
      </c>
      <c r="L215" s="32">
        <v>0</v>
      </c>
      <c r="M215" s="32">
        <v>0</v>
      </c>
      <c r="N215" s="32">
        <v>1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2</v>
      </c>
      <c r="V215" s="32">
        <v>1</v>
      </c>
      <c r="W215" s="32">
        <v>0</v>
      </c>
      <c r="X215" s="32">
        <v>8</v>
      </c>
      <c r="Y215" s="32">
        <v>5</v>
      </c>
      <c r="Z215" s="32">
        <v>1</v>
      </c>
      <c r="AA215" s="32">
        <v>5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N215" s="32">
        <v>4</v>
      </c>
      <c r="AO215" s="32">
        <v>6</v>
      </c>
      <c r="AP215" s="32">
        <v>1</v>
      </c>
      <c r="AQ215" s="32">
        <v>3</v>
      </c>
      <c r="AR215" s="32">
        <f t="shared" si="187"/>
        <v>9.5</v>
      </c>
      <c r="AS215" s="32">
        <f t="shared" si="186"/>
        <v>380</v>
      </c>
      <c r="AT215" s="32">
        <v>40000</v>
      </c>
      <c r="AU215" s="32">
        <f t="shared" si="188"/>
        <v>380000</v>
      </c>
      <c r="AV215" s="32">
        <f t="shared" si="189"/>
        <v>15200000</v>
      </c>
    </row>
    <row r="216" spans="1:48">
      <c r="A216" s="32">
        <v>35</v>
      </c>
      <c r="B216" s="32" t="s">
        <v>168</v>
      </c>
      <c r="C216" s="32">
        <v>0.02</v>
      </c>
      <c r="D216" s="32">
        <v>1</v>
      </c>
      <c r="E216" s="32">
        <v>5</v>
      </c>
      <c r="F216" s="32">
        <v>1</v>
      </c>
      <c r="G216" s="32">
        <v>0.625</v>
      </c>
      <c r="H216" s="32">
        <v>2</v>
      </c>
      <c r="I216" s="32">
        <v>2</v>
      </c>
      <c r="J216" s="32">
        <v>1</v>
      </c>
      <c r="K216" s="32">
        <v>0.5</v>
      </c>
      <c r="L216" s="32">
        <v>0</v>
      </c>
      <c r="M216" s="32">
        <v>0</v>
      </c>
      <c r="N216" s="32">
        <v>1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1</v>
      </c>
      <c r="V216" s="32">
        <v>1</v>
      </c>
      <c r="W216" s="32">
        <v>0</v>
      </c>
      <c r="X216" s="32">
        <v>5</v>
      </c>
      <c r="Y216" s="32">
        <v>4</v>
      </c>
      <c r="Z216" s="32">
        <v>1</v>
      </c>
      <c r="AA216" s="32">
        <v>2.5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0</v>
      </c>
      <c r="AL216" s="32">
        <v>0</v>
      </c>
      <c r="AM216" s="32">
        <v>0</v>
      </c>
      <c r="AN216" s="32">
        <v>2</v>
      </c>
      <c r="AO216" s="32">
        <v>4</v>
      </c>
      <c r="AP216" s="32">
        <v>1</v>
      </c>
      <c r="AQ216" s="32">
        <v>1</v>
      </c>
      <c r="AR216" s="32">
        <f t="shared" si="187"/>
        <v>4.625</v>
      </c>
      <c r="AS216" s="32">
        <f t="shared" si="186"/>
        <v>231.25</v>
      </c>
      <c r="AT216" s="32">
        <v>40000</v>
      </c>
      <c r="AU216" s="32">
        <f t="shared" si="188"/>
        <v>185000</v>
      </c>
      <c r="AV216" s="32">
        <f t="shared" si="189"/>
        <v>9250000</v>
      </c>
    </row>
    <row r="217" spans="1:48">
      <c r="A217" s="32">
        <v>36</v>
      </c>
      <c r="B217" s="32" t="s">
        <v>169</v>
      </c>
      <c r="C217" s="32">
        <v>0.02</v>
      </c>
      <c r="D217" s="32">
        <v>1</v>
      </c>
      <c r="E217" s="32">
        <v>5</v>
      </c>
      <c r="F217" s="32">
        <v>1</v>
      </c>
      <c r="G217" s="32">
        <v>0.625</v>
      </c>
      <c r="H217" s="32">
        <v>2</v>
      </c>
      <c r="I217" s="32">
        <v>2</v>
      </c>
      <c r="J217" s="32">
        <v>1</v>
      </c>
      <c r="K217" s="32">
        <v>0.5</v>
      </c>
      <c r="L217" s="32">
        <v>0</v>
      </c>
      <c r="M217" s="32">
        <v>0</v>
      </c>
      <c r="N217" s="32">
        <v>1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1</v>
      </c>
      <c r="U217" s="32">
        <v>1</v>
      </c>
      <c r="V217" s="32">
        <v>1</v>
      </c>
      <c r="W217" s="32">
        <v>0.125</v>
      </c>
      <c r="X217" s="32">
        <v>5</v>
      </c>
      <c r="Y217" s="32">
        <v>4</v>
      </c>
      <c r="Z217" s="32">
        <v>1</v>
      </c>
      <c r="AA217" s="32">
        <v>2.5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N217" s="32">
        <v>3</v>
      </c>
      <c r="AO217" s="32">
        <v>5</v>
      </c>
      <c r="AP217" s="32">
        <v>1</v>
      </c>
      <c r="AQ217" s="32">
        <v>1.875</v>
      </c>
      <c r="AR217" s="32">
        <f t="shared" si="187"/>
        <v>5.625</v>
      </c>
      <c r="AS217" s="32">
        <f t="shared" si="186"/>
        <v>281.25</v>
      </c>
      <c r="AT217" s="32">
        <v>40000</v>
      </c>
      <c r="AU217" s="32">
        <f t="shared" si="188"/>
        <v>225000</v>
      </c>
      <c r="AV217" s="32">
        <f t="shared" si="189"/>
        <v>11250000</v>
      </c>
    </row>
    <row r="218" spans="1:48">
      <c r="A218" s="32">
        <v>37</v>
      </c>
      <c r="B218" s="32" t="s">
        <v>170</v>
      </c>
      <c r="C218" s="32">
        <v>0.375</v>
      </c>
      <c r="D218" s="32">
        <v>1</v>
      </c>
      <c r="E218" s="32">
        <v>5</v>
      </c>
      <c r="F218" s="32">
        <v>1</v>
      </c>
      <c r="G218" s="32">
        <v>0.625</v>
      </c>
      <c r="H218" s="32">
        <v>2</v>
      </c>
      <c r="I218" s="32">
        <v>4</v>
      </c>
      <c r="J218" s="32">
        <v>1</v>
      </c>
      <c r="K218" s="32">
        <v>1</v>
      </c>
      <c r="L218" s="32">
        <v>1</v>
      </c>
      <c r="M218" s="32">
        <v>3</v>
      </c>
      <c r="N218" s="32">
        <v>1</v>
      </c>
      <c r="O218" s="32">
        <v>0.375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2</v>
      </c>
      <c r="V218" s="32">
        <v>1</v>
      </c>
      <c r="W218" s="32">
        <v>0</v>
      </c>
      <c r="X218" s="32">
        <v>12</v>
      </c>
      <c r="Y218" s="32">
        <v>5</v>
      </c>
      <c r="Z218" s="32">
        <v>1</v>
      </c>
      <c r="AA218" s="32">
        <v>7.5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N218" s="32">
        <v>6</v>
      </c>
      <c r="AO218" s="32">
        <v>6</v>
      </c>
      <c r="AP218" s="32">
        <v>1</v>
      </c>
      <c r="AQ218" s="32">
        <v>4.5</v>
      </c>
      <c r="AR218" s="32">
        <f t="shared" si="187"/>
        <v>14</v>
      </c>
      <c r="AS218" s="32">
        <f t="shared" si="186"/>
        <v>37.333333333333336</v>
      </c>
      <c r="AT218" s="32">
        <v>40000</v>
      </c>
      <c r="AU218" s="32">
        <f t="shared" si="188"/>
        <v>560000</v>
      </c>
      <c r="AV218" s="32">
        <f t="shared" si="189"/>
        <v>1493333.3333333335</v>
      </c>
    </row>
    <row r="219" spans="1:48">
      <c r="A219" s="32">
        <v>38</v>
      </c>
      <c r="B219" s="32" t="s">
        <v>171</v>
      </c>
      <c r="C219" s="32">
        <v>0.02</v>
      </c>
      <c r="D219" s="32">
        <v>1</v>
      </c>
      <c r="E219" s="32">
        <v>6</v>
      </c>
      <c r="F219" s="32">
        <v>1</v>
      </c>
      <c r="G219" s="32">
        <v>0.75</v>
      </c>
      <c r="H219" s="32">
        <v>2</v>
      </c>
      <c r="I219" s="32">
        <v>4</v>
      </c>
      <c r="J219" s="32">
        <v>1</v>
      </c>
      <c r="K219" s="32">
        <v>1</v>
      </c>
      <c r="L219" s="32">
        <v>1</v>
      </c>
      <c r="M219" s="32">
        <v>3</v>
      </c>
      <c r="N219" s="32">
        <v>1</v>
      </c>
      <c r="O219" s="32">
        <v>0.375</v>
      </c>
      <c r="P219" s="32">
        <v>0</v>
      </c>
      <c r="Q219" s="32">
        <v>0</v>
      </c>
      <c r="R219" s="32">
        <v>1</v>
      </c>
      <c r="S219" s="32">
        <v>0</v>
      </c>
      <c r="T219" s="32">
        <v>1</v>
      </c>
      <c r="U219" s="32">
        <v>2</v>
      </c>
      <c r="V219" s="32">
        <v>1</v>
      </c>
      <c r="W219" s="32">
        <v>0.25</v>
      </c>
      <c r="X219" s="32">
        <v>5</v>
      </c>
      <c r="Y219" s="32">
        <v>5</v>
      </c>
      <c r="Z219" s="32">
        <v>1</v>
      </c>
      <c r="AA219" s="32">
        <v>3.125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3</v>
      </c>
      <c r="AO219" s="32">
        <v>6</v>
      </c>
      <c r="AP219" s="32">
        <v>1</v>
      </c>
      <c r="AQ219" s="32">
        <v>2.25</v>
      </c>
      <c r="AR219" s="32">
        <f t="shared" si="187"/>
        <v>7.75</v>
      </c>
      <c r="AS219" s="32">
        <f t="shared" si="186"/>
        <v>387.5</v>
      </c>
      <c r="AT219" s="32">
        <v>40000</v>
      </c>
      <c r="AU219" s="32">
        <f t="shared" si="188"/>
        <v>310000</v>
      </c>
      <c r="AV219" s="32">
        <f t="shared" si="189"/>
        <v>15500000</v>
      </c>
    </row>
    <row r="220" spans="1:48">
      <c r="A220" s="32">
        <v>39</v>
      </c>
      <c r="B220" s="32" t="s">
        <v>172</v>
      </c>
      <c r="C220" s="32">
        <v>0.25</v>
      </c>
      <c r="D220" s="32">
        <v>1</v>
      </c>
      <c r="E220" s="32">
        <v>5</v>
      </c>
      <c r="F220" s="32">
        <v>1</v>
      </c>
      <c r="G220" s="32">
        <v>0.625</v>
      </c>
      <c r="H220" s="32">
        <v>2</v>
      </c>
      <c r="I220" s="32">
        <v>3</v>
      </c>
      <c r="J220" s="32">
        <v>1</v>
      </c>
      <c r="K220" s="32">
        <v>0.75</v>
      </c>
      <c r="L220" s="32">
        <v>1</v>
      </c>
      <c r="M220" s="32">
        <v>2</v>
      </c>
      <c r="N220" s="32">
        <v>1</v>
      </c>
      <c r="O220" s="32">
        <v>0.25</v>
      </c>
      <c r="P220" s="32">
        <v>0</v>
      </c>
      <c r="Q220" s="32">
        <v>0</v>
      </c>
      <c r="R220" s="32">
        <v>0</v>
      </c>
      <c r="S220" s="32">
        <v>0</v>
      </c>
      <c r="T220" s="32">
        <v>2</v>
      </c>
      <c r="U220" s="32">
        <v>3</v>
      </c>
      <c r="V220" s="32">
        <v>1</v>
      </c>
      <c r="W220" s="32">
        <v>0.75</v>
      </c>
      <c r="X220" s="32">
        <v>9</v>
      </c>
      <c r="Y220" s="32">
        <v>6</v>
      </c>
      <c r="Z220" s="32">
        <v>1</v>
      </c>
      <c r="AA220" s="32">
        <v>6.75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0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4</v>
      </c>
      <c r="AO220" s="32">
        <v>8</v>
      </c>
      <c r="AP220" s="32">
        <v>1</v>
      </c>
      <c r="AQ220" s="32">
        <v>4</v>
      </c>
      <c r="AR220" s="32">
        <f t="shared" si="187"/>
        <v>13.125</v>
      </c>
      <c r="AS220" s="32">
        <f t="shared" si="186"/>
        <v>52.5</v>
      </c>
      <c r="AT220" s="32">
        <v>40000</v>
      </c>
      <c r="AU220" s="32">
        <f t="shared" si="188"/>
        <v>525000</v>
      </c>
      <c r="AV220" s="32">
        <f t="shared" si="189"/>
        <v>2100000</v>
      </c>
    </row>
    <row r="221" spans="1:48">
      <c r="A221" s="32">
        <v>40</v>
      </c>
      <c r="B221" s="32" t="s">
        <v>173</v>
      </c>
      <c r="C221" s="32">
        <v>0.06</v>
      </c>
      <c r="D221" s="32">
        <v>0</v>
      </c>
      <c r="E221" s="32">
        <v>5</v>
      </c>
      <c r="F221" s="32">
        <v>1</v>
      </c>
      <c r="G221" s="32">
        <v>0</v>
      </c>
      <c r="H221" s="32">
        <v>2</v>
      </c>
      <c r="I221" s="32">
        <v>4</v>
      </c>
      <c r="J221" s="32">
        <v>1</v>
      </c>
      <c r="K221" s="32">
        <v>1</v>
      </c>
      <c r="L221" s="32">
        <v>0</v>
      </c>
      <c r="M221" s="32">
        <v>0</v>
      </c>
      <c r="N221" s="32">
        <v>1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2</v>
      </c>
      <c r="V221" s="32">
        <v>1</v>
      </c>
      <c r="W221" s="32">
        <v>0</v>
      </c>
      <c r="X221" s="32">
        <v>4</v>
      </c>
      <c r="Y221" s="32">
        <v>5</v>
      </c>
      <c r="Z221" s="32">
        <v>1</v>
      </c>
      <c r="AA221" s="32">
        <v>2.5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N221" s="32">
        <v>2</v>
      </c>
      <c r="AO221" s="32">
        <v>6</v>
      </c>
      <c r="AP221" s="32">
        <v>1</v>
      </c>
      <c r="AQ221" s="32">
        <v>1.5</v>
      </c>
      <c r="AR221" s="32">
        <f t="shared" si="187"/>
        <v>5</v>
      </c>
      <c r="AS221" s="32">
        <f t="shared" si="186"/>
        <v>83.333333333333343</v>
      </c>
      <c r="AT221" s="32">
        <v>40000</v>
      </c>
      <c r="AU221" s="32">
        <f t="shared" si="188"/>
        <v>200000</v>
      </c>
      <c r="AV221" s="32">
        <f t="shared" si="189"/>
        <v>3333333.3333333335</v>
      </c>
    </row>
    <row r="222" spans="1:48">
      <c r="A222" s="32">
        <v>41</v>
      </c>
      <c r="B222" s="32" t="s">
        <v>174</v>
      </c>
      <c r="C222" s="32">
        <v>0.75</v>
      </c>
      <c r="D222" s="32">
        <v>1</v>
      </c>
      <c r="E222" s="32">
        <v>5</v>
      </c>
      <c r="F222" s="32">
        <v>1</v>
      </c>
      <c r="G222" s="32">
        <v>0.625</v>
      </c>
      <c r="H222" s="32">
        <v>2</v>
      </c>
      <c r="I222" s="32">
        <v>3</v>
      </c>
      <c r="J222" s="32">
        <v>1</v>
      </c>
      <c r="K222" s="32">
        <v>0.75</v>
      </c>
      <c r="L222" s="32">
        <v>1</v>
      </c>
      <c r="M222" s="32">
        <v>2</v>
      </c>
      <c r="N222" s="32">
        <v>1</v>
      </c>
      <c r="O222" s="32">
        <v>0.25</v>
      </c>
      <c r="P222" s="32">
        <v>2</v>
      </c>
      <c r="Q222" s="32">
        <v>3</v>
      </c>
      <c r="R222" s="32">
        <v>1</v>
      </c>
      <c r="S222" s="32">
        <v>0.75</v>
      </c>
      <c r="T222" s="32">
        <v>2</v>
      </c>
      <c r="U222" s="32">
        <v>1</v>
      </c>
      <c r="V222" s="32">
        <v>1</v>
      </c>
      <c r="W222" s="32">
        <v>0.25</v>
      </c>
      <c r="X222" s="32">
        <v>30</v>
      </c>
      <c r="Y222" s="32">
        <v>5</v>
      </c>
      <c r="Z222" s="32">
        <v>1</v>
      </c>
      <c r="AA222" s="32">
        <v>18.75</v>
      </c>
      <c r="AB222" s="32">
        <v>1</v>
      </c>
      <c r="AC222" s="32">
        <v>4</v>
      </c>
      <c r="AD222" s="32">
        <v>2</v>
      </c>
      <c r="AE222" s="32">
        <v>1</v>
      </c>
      <c r="AF222" s="32">
        <v>1</v>
      </c>
      <c r="AG222" s="32">
        <v>4</v>
      </c>
      <c r="AH222" s="32">
        <v>3</v>
      </c>
      <c r="AI222" s="32">
        <v>1.5</v>
      </c>
      <c r="AJ222" s="32">
        <v>1</v>
      </c>
      <c r="AK222" s="32">
        <v>4</v>
      </c>
      <c r="AL222" s="32">
        <v>1</v>
      </c>
      <c r="AM222" s="32">
        <v>0.5</v>
      </c>
      <c r="AN222" s="32">
        <v>7</v>
      </c>
      <c r="AO222" s="32">
        <v>6</v>
      </c>
      <c r="AP222" s="32">
        <v>1</v>
      </c>
      <c r="AQ222" s="32">
        <v>5.25</v>
      </c>
      <c r="AR222" s="32">
        <f>SUM(AQ222,AM222,AI222,AE222,AA222,W222,S222,O222,K222,G222)</f>
        <v>29.625</v>
      </c>
      <c r="AS222" s="32">
        <f t="shared" si="186"/>
        <v>39.5</v>
      </c>
      <c r="AT222" s="33">
        <v>40000</v>
      </c>
      <c r="AU222" s="32">
        <f>AR222*AT222</f>
        <v>1185000</v>
      </c>
      <c r="AV222" s="32">
        <f>AS222*AT222</f>
        <v>1580000</v>
      </c>
    </row>
    <row r="223" spans="1:48">
      <c r="A223" s="32">
        <v>42</v>
      </c>
      <c r="B223" s="32" t="s">
        <v>183</v>
      </c>
      <c r="C223" s="32">
        <v>0.125</v>
      </c>
      <c r="D223" s="32">
        <v>2</v>
      </c>
      <c r="E223" s="32">
        <v>5</v>
      </c>
      <c r="F223" s="32">
        <v>1</v>
      </c>
      <c r="G223" s="32">
        <v>1.25</v>
      </c>
      <c r="H223" s="32">
        <v>2</v>
      </c>
      <c r="I223" s="32">
        <v>4</v>
      </c>
      <c r="J223" s="32">
        <v>1</v>
      </c>
      <c r="K223" s="32">
        <v>1</v>
      </c>
      <c r="L223" s="32">
        <v>1</v>
      </c>
      <c r="M223" s="32">
        <v>1</v>
      </c>
      <c r="N223" s="32">
        <v>1</v>
      </c>
      <c r="O223" s="32">
        <v>0.125</v>
      </c>
      <c r="P223" s="32">
        <v>1</v>
      </c>
      <c r="Q223" s="32">
        <v>3</v>
      </c>
      <c r="R223" s="32">
        <v>1</v>
      </c>
      <c r="S223" s="32">
        <v>0.375</v>
      </c>
      <c r="T223" s="32">
        <v>2</v>
      </c>
      <c r="U223" s="32">
        <v>3</v>
      </c>
      <c r="V223" s="32">
        <v>1</v>
      </c>
      <c r="W223" s="32">
        <v>0.75</v>
      </c>
      <c r="X223" s="32">
        <v>5</v>
      </c>
      <c r="Y223" s="32">
        <v>5</v>
      </c>
      <c r="Z223" s="32">
        <v>1</v>
      </c>
      <c r="AA223" s="32">
        <v>3.125</v>
      </c>
      <c r="AB223" s="32">
        <v>1</v>
      </c>
      <c r="AC223" s="32">
        <v>5</v>
      </c>
      <c r="AD223" s="32">
        <v>2</v>
      </c>
      <c r="AE223" s="32">
        <v>1.25</v>
      </c>
      <c r="AF223" s="32">
        <v>1</v>
      </c>
      <c r="AG223" s="32">
        <v>5</v>
      </c>
      <c r="AH223" s="32">
        <v>3</v>
      </c>
      <c r="AI223" s="32">
        <v>1.875</v>
      </c>
      <c r="AJ223" s="32">
        <v>1</v>
      </c>
      <c r="AK223" s="32">
        <v>4</v>
      </c>
      <c r="AL223" s="32">
        <v>1</v>
      </c>
      <c r="AM223" s="32">
        <v>0.5</v>
      </c>
      <c r="AN223" s="32">
        <v>2</v>
      </c>
      <c r="AO223" s="32">
        <v>7</v>
      </c>
      <c r="AP223" s="32">
        <v>1</v>
      </c>
      <c r="AQ223" s="32">
        <v>1.75</v>
      </c>
      <c r="AR223" s="32">
        <f t="shared" ref="AR223:AR231" si="190">SUM(AQ223,AM223,AI223,AE223,AA223,W223,S223,O223,K223,G223)</f>
        <v>12</v>
      </c>
      <c r="AS223" s="32">
        <f t="shared" si="186"/>
        <v>96</v>
      </c>
      <c r="AT223" s="33">
        <v>40000</v>
      </c>
      <c r="AU223" s="32">
        <f t="shared" ref="AU223:AU231" si="191">AR223*AT223</f>
        <v>480000</v>
      </c>
      <c r="AV223" s="32">
        <f t="shared" ref="AV223:AV231" si="192">AS223*AT223</f>
        <v>3840000</v>
      </c>
    </row>
    <row r="224" spans="1:48">
      <c r="A224" s="32">
        <v>43</v>
      </c>
      <c r="B224" s="32" t="s">
        <v>176</v>
      </c>
      <c r="C224" s="32">
        <v>1</v>
      </c>
      <c r="D224" s="32">
        <v>6</v>
      </c>
      <c r="E224" s="32">
        <v>6</v>
      </c>
      <c r="F224" s="32">
        <v>1</v>
      </c>
      <c r="G224" s="32">
        <v>4.5</v>
      </c>
      <c r="H224" s="32">
        <v>2</v>
      </c>
      <c r="I224" s="32">
        <v>3</v>
      </c>
      <c r="J224" s="32">
        <v>1</v>
      </c>
      <c r="K224" s="32">
        <v>0.75</v>
      </c>
      <c r="L224" s="32">
        <v>4</v>
      </c>
      <c r="M224" s="32">
        <v>2</v>
      </c>
      <c r="N224" s="32">
        <v>1</v>
      </c>
      <c r="O224" s="32">
        <v>1</v>
      </c>
      <c r="P224" s="32">
        <v>4</v>
      </c>
      <c r="Q224" s="32">
        <v>6</v>
      </c>
      <c r="R224" s="32">
        <v>1</v>
      </c>
      <c r="S224" s="32">
        <v>3</v>
      </c>
      <c r="T224" s="32">
        <v>4</v>
      </c>
      <c r="U224" s="32">
        <v>1</v>
      </c>
      <c r="V224" s="32">
        <v>1</v>
      </c>
      <c r="W224" s="32">
        <v>0.5</v>
      </c>
      <c r="X224" s="32">
        <v>40</v>
      </c>
      <c r="Y224" s="32">
        <v>6</v>
      </c>
      <c r="Z224" s="32">
        <v>1</v>
      </c>
      <c r="AA224" s="32">
        <v>30</v>
      </c>
      <c r="AB224" s="32">
        <v>1</v>
      </c>
      <c r="AC224" s="32">
        <v>4</v>
      </c>
      <c r="AD224" s="32">
        <v>3</v>
      </c>
      <c r="AE224" s="32">
        <v>1.5</v>
      </c>
      <c r="AF224" s="32">
        <v>2</v>
      </c>
      <c r="AG224" s="32">
        <v>4</v>
      </c>
      <c r="AH224" s="32">
        <v>3</v>
      </c>
      <c r="AI224" s="32">
        <v>3</v>
      </c>
      <c r="AJ224" s="32">
        <v>2</v>
      </c>
      <c r="AK224" s="32">
        <v>4</v>
      </c>
      <c r="AL224" s="32">
        <v>2</v>
      </c>
      <c r="AM224" s="32">
        <v>2</v>
      </c>
      <c r="AN224" s="32">
        <v>8</v>
      </c>
      <c r="AO224" s="32">
        <v>6</v>
      </c>
      <c r="AP224" s="32">
        <v>1</v>
      </c>
      <c r="AQ224" s="32">
        <v>6</v>
      </c>
      <c r="AR224" s="32">
        <f t="shared" si="190"/>
        <v>52.25</v>
      </c>
      <c r="AS224" s="32">
        <f t="shared" si="186"/>
        <v>52.25</v>
      </c>
      <c r="AT224" s="33">
        <v>40000</v>
      </c>
      <c r="AU224" s="32">
        <f t="shared" si="191"/>
        <v>2090000</v>
      </c>
      <c r="AV224" s="32">
        <f t="shared" si="192"/>
        <v>2090000</v>
      </c>
    </row>
    <row r="225" spans="1:48">
      <c r="A225" s="32">
        <v>44</v>
      </c>
      <c r="B225" s="32" t="s">
        <v>177</v>
      </c>
      <c r="C225" s="32">
        <v>1</v>
      </c>
      <c r="D225" s="32">
        <v>6</v>
      </c>
      <c r="E225" s="32">
        <v>6</v>
      </c>
      <c r="F225" s="32">
        <v>1</v>
      </c>
      <c r="G225" s="32">
        <v>4.5</v>
      </c>
      <c r="H225" s="32">
        <v>2</v>
      </c>
      <c r="I225" s="32">
        <v>3</v>
      </c>
      <c r="J225" s="32">
        <v>1</v>
      </c>
      <c r="K225" s="32">
        <v>0.75</v>
      </c>
      <c r="L225" s="32">
        <v>4</v>
      </c>
      <c r="M225" s="32">
        <v>2</v>
      </c>
      <c r="N225" s="32">
        <v>1</v>
      </c>
      <c r="O225" s="32">
        <v>1</v>
      </c>
      <c r="P225" s="32">
        <v>4</v>
      </c>
      <c r="Q225" s="32">
        <v>6</v>
      </c>
      <c r="R225" s="32">
        <v>1</v>
      </c>
      <c r="S225" s="32">
        <v>2</v>
      </c>
      <c r="T225" s="32">
        <v>4</v>
      </c>
      <c r="U225" s="32">
        <v>2</v>
      </c>
      <c r="V225" s="32">
        <v>1</v>
      </c>
      <c r="W225" s="32">
        <v>1</v>
      </c>
      <c r="X225" s="32">
        <v>40</v>
      </c>
      <c r="Y225" s="32">
        <v>6</v>
      </c>
      <c r="Z225" s="32">
        <v>1</v>
      </c>
      <c r="AA225" s="32">
        <v>30</v>
      </c>
      <c r="AB225" s="32">
        <v>1</v>
      </c>
      <c r="AC225" s="32">
        <v>4</v>
      </c>
      <c r="AD225" s="32">
        <v>3</v>
      </c>
      <c r="AE225" s="32">
        <v>1.5</v>
      </c>
      <c r="AF225" s="32">
        <v>2</v>
      </c>
      <c r="AG225" s="32">
        <v>4</v>
      </c>
      <c r="AH225" s="32">
        <v>3</v>
      </c>
      <c r="AI225" s="32">
        <v>3</v>
      </c>
      <c r="AJ225" s="32">
        <v>2</v>
      </c>
      <c r="AK225" s="32">
        <v>4</v>
      </c>
      <c r="AL225" s="32">
        <v>2</v>
      </c>
      <c r="AM225" s="32">
        <v>2</v>
      </c>
      <c r="AN225" s="32">
        <v>8</v>
      </c>
      <c r="AO225" s="32">
        <v>6</v>
      </c>
      <c r="AP225" s="32">
        <v>1</v>
      </c>
      <c r="AQ225" s="32">
        <v>6</v>
      </c>
      <c r="AR225" s="32">
        <f t="shared" si="190"/>
        <v>51.75</v>
      </c>
      <c r="AS225" s="32">
        <f t="shared" si="186"/>
        <v>51.75</v>
      </c>
      <c r="AT225" s="33">
        <v>40000</v>
      </c>
      <c r="AU225" s="32">
        <f t="shared" si="191"/>
        <v>2070000</v>
      </c>
      <c r="AV225" s="32">
        <f t="shared" si="192"/>
        <v>2070000</v>
      </c>
    </row>
    <row r="226" spans="1:48">
      <c r="A226" s="32">
        <v>45</v>
      </c>
      <c r="B226" s="32" t="s">
        <v>134</v>
      </c>
      <c r="C226" s="32">
        <v>0.125</v>
      </c>
      <c r="D226" s="32">
        <v>1</v>
      </c>
      <c r="E226" s="32">
        <v>0</v>
      </c>
      <c r="F226" s="32">
        <v>1</v>
      </c>
      <c r="G226" s="32">
        <v>0.625</v>
      </c>
      <c r="H226" s="32">
        <v>2</v>
      </c>
      <c r="I226" s="32">
        <v>2</v>
      </c>
      <c r="J226" s="32">
        <v>1</v>
      </c>
      <c r="K226" s="32">
        <v>0.5</v>
      </c>
      <c r="L226" s="32">
        <v>1</v>
      </c>
      <c r="M226" s="32">
        <v>0</v>
      </c>
      <c r="N226" s="32">
        <v>1</v>
      </c>
      <c r="O226" s="32">
        <v>0.25</v>
      </c>
      <c r="P226" s="32">
        <v>2</v>
      </c>
      <c r="Q226" s="32">
        <v>0</v>
      </c>
      <c r="R226" s="32">
        <v>1</v>
      </c>
      <c r="S226" s="32">
        <v>1</v>
      </c>
      <c r="T226" s="32">
        <v>0</v>
      </c>
      <c r="U226" s="32">
        <v>0</v>
      </c>
      <c r="V226" s="32">
        <v>0</v>
      </c>
      <c r="W226" s="32">
        <v>0.25</v>
      </c>
      <c r="X226" s="32">
        <v>10</v>
      </c>
      <c r="Y226" s="32">
        <v>4</v>
      </c>
      <c r="Z226" s="32">
        <v>1</v>
      </c>
      <c r="AA226" s="32">
        <v>5</v>
      </c>
      <c r="AB226" s="32">
        <v>0</v>
      </c>
      <c r="AC226" s="32">
        <v>0</v>
      </c>
      <c r="AD226" s="32">
        <v>0</v>
      </c>
      <c r="AE226" s="32">
        <v>0</v>
      </c>
      <c r="AF226" s="32">
        <v>0</v>
      </c>
      <c r="AG226" s="32">
        <v>0</v>
      </c>
      <c r="AH226" s="32">
        <v>3</v>
      </c>
      <c r="AI226" s="32">
        <v>0</v>
      </c>
      <c r="AJ226" s="32">
        <v>0</v>
      </c>
      <c r="AK226" s="32">
        <v>0</v>
      </c>
      <c r="AL226" s="32">
        <v>0</v>
      </c>
      <c r="AM226" s="32">
        <v>0</v>
      </c>
      <c r="AN226" s="32">
        <v>4</v>
      </c>
      <c r="AO226" s="32">
        <v>4</v>
      </c>
      <c r="AP226" s="32">
        <v>1</v>
      </c>
      <c r="AQ226" s="32">
        <v>2</v>
      </c>
      <c r="AR226" s="32">
        <f t="shared" si="190"/>
        <v>9.625</v>
      </c>
      <c r="AS226" s="32">
        <f t="shared" si="186"/>
        <v>77</v>
      </c>
      <c r="AT226" s="33">
        <v>40000</v>
      </c>
      <c r="AU226" s="32">
        <f t="shared" si="191"/>
        <v>385000</v>
      </c>
      <c r="AV226" s="32">
        <f t="shared" si="192"/>
        <v>3080000</v>
      </c>
    </row>
    <row r="227" spans="1:48">
      <c r="A227" s="32">
        <v>46</v>
      </c>
      <c r="B227" s="32" t="s">
        <v>187</v>
      </c>
      <c r="C227" s="32">
        <v>0.25</v>
      </c>
      <c r="D227" s="32">
        <v>1</v>
      </c>
      <c r="E227" s="32">
        <v>5</v>
      </c>
      <c r="F227" s="32">
        <v>1</v>
      </c>
      <c r="G227" s="32">
        <v>0.625</v>
      </c>
      <c r="H227" s="32">
        <v>2</v>
      </c>
      <c r="I227" s="32">
        <v>3</v>
      </c>
      <c r="J227" s="32">
        <v>1</v>
      </c>
      <c r="K227" s="32">
        <v>0.75</v>
      </c>
      <c r="L227" s="32">
        <v>2</v>
      </c>
      <c r="M227" s="32">
        <v>2</v>
      </c>
      <c r="N227" s="32">
        <v>1</v>
      </c>
      <c r="O227" s="32">
        <v>0.5</v>
      </c>
      <c r="P227" s="32">
        <v>2</v>
      </c>
      <c r="Q227" s="32">
        <v>3</v>
      </c>
      <c r="R227" s="32">
        <v>1</v>
      </c>
      <c r="S227" s="32">
        <v>0.75</v>
      </c>
      <c r="T227" s="32">
        <v>4</v>
      </c>
      <c r="U227" s="32">
        <v>1</v>
      </c>
      <c r="V227" s="32">
        <v>1</v>
      </c>
      <c r="W227" s="32">
        <v>0.5</v>
      </c>
      <c r="X227" s="32">
        <v>13</v>
      </c>
      <c r="Y227" s="32">
        <v>2</v>
      </c>
      <c r="Z227" s="32">
        <v>1</v>
      </c>
      <c r="AA227" s="32">
        <v>3.25</v>
      </c>
      <c r="AB227" s="32">
        <v>1</v>
      </c>
      <c r="AC227" s="32">
        <v>3</v>
      </c>
      <c r="AD227" s="32">
        <v>2</v>
      </c>
      <c r="AE227" s="32">
        <v>0.75</v>
      </c>
      <c r="AF227" s="32">
        <v>2</v>
      </c>
      <c r="AG227" s="32">
        <v>3</v>
      </c>
      <c r="AH227" s="32">
        <v>3</v>
      </c>
      <c r="AI227" s="32">
        <v>2.25</v>
      </c>
      <c r="AJ227" s="32">
        <v>0</v>
      </c>
      <c r="AK227" s="32">
        <v>0</v>
      </c>
      <c r="AL227" s="32">
        <v>0</v>
      </c>
      <c r="AM227" s="32">
        <v>0</v>
      </c>
      <c r="AN227" s="32">
        <v>4</v>
      </c>
      <c r="AO227" s="32">
        <v>5</v>
      </c>
      <c r="AP227" s="32">
        <v>1</v>
      </c>
      <c r="AQ227" s="32">
        <v>2.5</v>
      </c>
      <c r="AR227" s="32">
        <f t="shared" si="190"/>
        <v>11.875</v>
      </c>
      <c r="AS227" s="32">
        <f t="shared" si="186"/>
        <v>47.5</v>
      </c>
      <c r="AT227" s="33">
        <v>40000</v>
      </c>
      <c r="AU227" s="32">
        <f t="shared" si="191"/>
        <v>475000</v>
      </c>
      <c r="AV227" s="32">
        <f t="shared" si="192"/>
        <v>1900000</v>
      </c>
    </row>
    <row r="228" spans="1:48">
      <c r="A228" s="32">
        <v>47</v>
      </c>
      <c r="B228" s="32" t="s">
        <v>178</v>
      </c>
      <c r="C228" s="32">
        <v>0.125</v>
      </c>
      <c r="D228" s="32">
        <v>1</v>
      </c>
      <c r="E228" s="32">
        <v>5</v>
      </c>
      <c r="F228" s="32">
        <v>1</v>
      </c>
      <c r="G228" s="32">
        <v>0.625</v>
      </c>
      <c r="H228" s="32">
        <v>2</v>
      </c>
      <c r="I228" s="32">
        <v>4</v>
      </c>
      <c r="J228" s="32">
        <v>1</v>
      </c>
      <c r="K228" s="32">
        <v>1</v>
      </c>
      <c r="L228" s="32">
        <v>2</v>
      </c>
      <c r="M228" s="32">
        <v>5</v>
      </c>
      <c r="N228" s="32">
        <v>1</v>
      </c>
      <c r="O228" s="32">
        <v>1.25</v>
      </c>
      <c r="P228" s="32">
        <v>1</v>
      </c>
      <c r="Q228" s="32">
        <v>3</v>
      </c>
      <c r="R228" s="32">
        <v>1</v>
      </c>
      <c r="S228" s="32">
        <v>0.375</v>
      </c>
      <c r="T228" s="32">
        <v>2</v>
      </c>
      <c r="U228" s="32">
        <v>2</v>
      </c>
      <c r="V228" s="32">
        <v>1</v>
      </c>
      <c r="W228" s="32">
        <v>0.5</v>
      </c>
      <c r="X228" s="32">
        <v>10</v>
      </c>
      <c r="Y228" s="32">
        <v>5</v>
      </c>
      <c r="Z228" s="32">
        <v>1</v>
      </c>
      <c r="AA228" s="32">
        <v>6.25</v>
      </c>
      <c r="AB228" s="32">
        <v>1</v>
      </c>
      <c r="AC228" s="32">
        <v>4</v>
      </c>
      <c r="AD228" s="32">
        <v>3</v>
      </c>
      <c r="AE228" s="32">
        <v>1.5</v>
      </c>
      <c r="AF228" s="32">
        <v>1</v>
      </c>
      <c r="AG228" s="32">
        <v>4</v>
      </c>
      <c r="AH228" s="32">
        <v>3</v>
      </c>
      <c r="AI228" s="32">
        <v>1.5</v>
      </c>
      <c r="AJ228" s="32">
        <v>1</v>
      </c>
      <c r="AK228" s="32">
        <v>4</v>
      </c>
      <c r="AL228" s="32">
        <v>3</v>
      </c>
      <c r="AM228" s="32">
        <v>1.5</v>
      </c>
      <c r="AN228" s="32">
        <v>6</v>
      </c>
      <c r="AO228" s="32">
        <v>6</v>
      </c>
      <c r="AP228" s="32">
        <v>1</v>
      </c>
      <c r="AQ228" s="32">
        <v>4.5</v>
      </c>
      <c r="AR228" s="32">
        <f t="shared" si="190"/>
        <v>19</v>
      </c>
      <c r="AS228" s="32">
        <f t="shared" si="186"/>
        <v>152</v>
      </c>
      <c r="AT228" s="33">
        <v>40000</v>
      </c>
      <c r="AU228" s="32">
        <f t="shared" si="191"/>
        <v>760000</v>
      </c>
      <c r="AV228" s="32">
        <f t="shared" si="192"/>
        <v>6080000</v>
      </c>
    </row>
    <row r="229" spans="1:48">
      <c r="A229" s="32">
        <v>48</v>
      </c>
      <c r="B229" s="32" t="s">
        <v>179</v>
      </c>
      <c r="C229" s="32">
        <v>0.125</v>
      </c>
      <c r="D229" s="32">
        <v>1</v>
      </c>
      <c r="E229" s="32">
        <v>3</v>
      </c>
      <c r="F229" s="32">
        <v>1</v>
      </c>
      <c r="G229" s="32">
        <v>0.375</v>
      </c>
      <c r="H229" s="32">
        <v>2</v>
      </c>
      <c r="I229" s="32">
        <v>4</v>
      </c>
      <c r="J229" s="32">
        <v>1</v>
      </c>
      <c r="K229" s="32">
        <v>1</v>
      </c>
      <c r="L229" s="32">
        <v>2</v>
      </c>
      <c r="M229" s="32">
        <v>3</v>
      </c>
      <c r="N229" s="32">
        <v>1</v>
      </c>
      <c r="O229" s="32">
        <v>0.75</v>
      </c>
      <c r="P229" s="32">
        <v>2</v>
      </c>
      <c r="Q229" s="32">
        <v>3</v>
      </c>
      <c r="R229" s="32">
        <v>1</v>
      </c>
      <c r="S229" s="32">
        <v>0.75</v>
      </c>
      <c r="T229" s="32">
        <v>2</v>
      </c>
      <c r="U229" s="32">
        <v>3</v>
      </c>
      <c r="V229" s="32">
        <v>1</v>
      </c>
      <c r="W229" s="32">
        <v>0.75</v>
      </c>
      <c r="X229" s="32">
        <v>8</v>
      </c>
      <c r="Y229" s="32">
        <v>5</v>
      </c>
      <c r="Z229" s="32">
        <v>1</v>
      </c>
      <c r="AA229" s="32">
        <v>5</v>
      </c>
      <c r="AB229" s="32">
        <v>1</v>
      </c>
      <c r="AC229" s="32">
        <v>5</v>
      </c>
      <c r="AD229" s="32">
        <v>2</v>
      </c>
      <c r="AE229" s="32">
        <v>1.25</v>
      </c>
      <c r="AF229" s="32">
        <v>3</v>
      </c>
      <c r="AG229" s="32">
        <v>3</v>
      </c>
      <c r="AH229" s="32">
        <v>3</v>
      </c>
      <c r="AI229" s="32">
        <v>3.375</v>
      </c>
      <c r="AJ229" s="32">
        <v>0</v>
      </c>
      <c r="AK229" s="32">
        <v>0</v>
      </c>
      <c r="AL229" s="32">
        <v>0</v>
      </c>
      <c r="AM229" s="32">
        <v>0</v>
      </c>
      <c r="AN229" s="32">
        <v>5</v>
      </c>
      <c r="AO229" s="32">
        <v>6</v>
      </c>
      <c r="AP229" s="32">
        <v>1</v>
      </c>
      <c r="AQ229" s="32">
        <v>3.75</v>
      </c>
      <c r="AR229" s="32">
        <f t="shared" si="190"/>
        <v>17</v>
      </c>
      <c r="AS229" s="32">
        <f t="shared" si="186"/>
        <v>136</v>
      </c>
      <c r="AT229" s="33">
        <v>40000</v>
      </c>
      <c r="AU229" s="32">
        <f t="shared" si="191"/>
        <v>680000</v>
      </c>
      <c r="AV229" s="32">
        <f t="shared" si="192"/>
        <v>5440000</v>
      </c>
    </row>
    <row r="230" spans="1:48">
      <c r="A230" s="32">
        <v>49</v>
      </c>
      <c r="B230" s="32" t="s">
        <v>180</v>
      </c>
      <c r="C230" s="32">
        <v>0.22500000000000001</v>
      </c>
      <c r="D230" s="32">
        <v>2</v>
      </c>
      <c r="E230" s="32">
        <v>5</v>
      </c>
      <c r="F230" s="32">
        <v>1</v>
      </c>
      <c r="G230" s="32">
        <v>1.25</v>
      </c>
      <c r="H230" s="32">
        <v>2</v>
      </c>
      <c r="I230" s="32">
        <v>3</v>
      </c>
      <c r="J230" s="32">
        <v>1</v>
      </c>
      <c r="K230" s="32">
        <v>0.75</v>
      </c>
      <c r="L230" s="32">
        <v>2</v>
      </c>
      <c r="M230" s="32">
        <v>2</v>
      </c>
      <c r="N230" s="32">
        <v>1</v>
      </c>
      <c r="O230" s="32">
        <v>0.5</v>
      </c>
      <c r="P230" s="32">
        <v>2</v>
      </c>
      <c r="Q230" s="32">
        <v>2</v>
      </c>
      <c r="R230" s="32">
        <v>1</v>
      </c>
      <c r="S230" s="32">
        <v>0.5</v>
      </c>
      <c r="T230" s="32">
        <v>4</v>
      </c>
      <c r="U230" s="32">
        <v>3</v>
      </c>
      <c r="V230" s="32">
        <v>1</v>
      </c>
      <c r="W230" s="32">
        <v>1.5</v>
      </c>
      <c r="X230" s="32">
        <v>12</v>
      </c>
      <c r="Y230" s="32">
        <v>6</v>
      </c>
      <c r="Z230" s="32">
        <v>1</v>
      </c>
      <c r="AA230" s="32">
        <v>9</v>
      </c>
      <c r="AB230" s="32">
        <v>1</v>
      </c>
      <c r="AC230" s="32">
        <v>5</v>
      </c>
      <c r="AD230" s="32">
        <v>3</v>
      </c>
      <c r="AE230" s="32">
        <v>1.875</v>
      </c>
      <c r="AF230" s="32">
        <v>1</v>
      </c>
      <c r="AG230" s="32">
        <v>5</v>
      </c>
      <c r="AH230" s="32">
        <v>3</v>
      </c>
      <c r="AI230" s="32">
        <v>1.875</v>
      </c>
      <c r="AJ230" s="32">
        <v>1</v>
      </c>
      <c r="AK230" s="32">
        <v>2</v>
      </c>
      <c r="AL230" s="32">
        <v>1</v>
      </c>
      <c r="AM230" s="32">
        <v>0.25</v>
      </c>
      <c r="AN230" s="32">
        <v>5</v>
      </c>
      <c r="AO230" s="32">
        <v>8</v>
      </c>
      <c r="AP230" s="32">
        <v>1</v>
      </c>
      <c r="AQ230" s="32">
        <v>5</v>
      </c>
      <c r="AR230" s="32">
        <f t="shared" si="190"/>
        <v>22.5</v>
      </c>
      <c r="AS230" s="32">
        <f t="shared" si="186"/>
        <v>100</v>
      </c>
      <c r="AT230" s="33">
        <v>40000</v>
      </c>
      <c r="AU230" s="32">
        <f t="shared" si="191"/>
        <v>900000</v>
      </c>
      <c r="AV230" s="32">
        <f t="shared" si="192"/>
        <v>4000000</v>
      </c>
    </row>
    <row r="231" spans="1:48">
      <c r="A231" s="32">
        <v>50</v>
      </c>
      <c r="B231" s="32" t="s">
        <v>181</v>
      </c>
      <c r="C231" s="32">
        <v>0.215</v>
      </c>
      <c r="D231" s="32">
        <v>3</v>
      </c>
      <c r="E231" s="32">
        <v>5</v>
      </c>
      <c r="F231" s="32">
        <v>1</v>
      </c>
      <c r="G231" s="32">
        <v>1.875</v>
      </c>
      <c r="H231" s="32">
        <v>2</v>
      </c>
      <c r="I231" s="32">
        <v>4</v>
      </c>
      <c r="J231" s="32">
        <v>1</v>
      </c>
      <c r="K231" s="32">
        <v>1</v>
      </c>
      <c r="L231" s="32">
        <v>3</v>
      </c>
      <c r="M231" s="32">
        <v>3</v>
      </c>
      <c r="N231" s="32">
        <v>1</v>
      </c>
      <c r="O231" s="32">
        <v>1.125</v>
      </c>
      <c r="P231" s="32">
        <v>2</v>
      </c>
      <c r="Q231" s="32">
        <v>3</v>
      </c>
      <c r="R231" s="32">
        <v>1</v>
      </c>
      <c r="S231" s="32">
        <v>0.75</v>
      </c>
      <c r="T231" s="32">
        <v>4</v>
      </c>
      <c r="U231" s="32">
        <v>2</v>
      </c>
      <c r="V231" s="32">
        <v>1</v>
      </c>
      <c r="W231" s="32">
        <v>1</v>
      </c>
      <c r="X231" s="32">
        <v>15</v>
      </c>
      <c r="Y231" s="32">
        <v>5</v>
      </c>
      <c r="Z231" s="32">
        <v>1</v>
      </c>
      <c r="AA231" s="32">
        <v>9.375</v>
      </c>
      <c r="AB231" s="32">
        <v>1</v>
      </c>
      <c r="AC231" s="32">
        <v>4</v>
      </c>
      <c r="AD231" s="32">
        <v>3</v>
      </c>
      <c r="AE231" s="32">
        <v>1.5</v>
      </c>
      <c r="AF231" s="32">
        <v>1</v>
      </c>
      <c r="AG231" s="32">
        <v>4</v>
      </c>
      <c r="AH231" s="32">
        <v>3</v>
      </c>
      <c r="AI231" s="32">
        <v>1.5</v>
      </c>
      <c r="AJ231" s="32">
        <v>1</v>
      </c>
      <c r="AK231" s="32">
        <v>4</v>
      </c>
      <c r="AL231" s="32">
        <v>3</v>
      </c>
      <c r="AM231" s="32">
        <v>1.5</v>
      </c>
      <c r="AN231" s="32">
        <v>7</v>
      </c>
      <c r="AO231" s="32">
        <v>6</v>
      </c>
      <c r="AP231" s="32">
        <v>1</v>
      </c>
      <c r="AQ231" s="32">
        <v>5.25</v>
      </c>
      <c r="AR231" s="32">
        <f t="shared" si="190"/>
        <v>24.875</v>
      </c>
      <c r="AS231" s="32">
        <f t="shared" si="186"/>
        <v>115.69767441860465</v>
      </c>
      <c r="AT231" s="33">
        <v>40000</v>
      </c>
      <c r="AU231" s="32">
        <f t="shared" si="191"/>
        <v>995000</v>
      </c>
      <c r="AV231" s="32">
        <f t="shared" si="192"/>
        <v>4627906.9767441861</v>
      </c>
    </row>
    <row r="232" spans="1:48">
      <c r="A232" s="80" t="s">
        <v>369</v>
      </c>
      <c r="B232" s="80"/>
      <c r="C232" s="34">
        <f>SUM(C182:C231)</f>
        <v>14.974999999999998</v>
      </c>
      <c r="D232" s="34">
        <f t="shared" ref="D232:AV232" ca="1" si="193">SUM(D182:D254)</f>
        <v>41</v>
      </c>
      <c r="E232" s="34">
        <f t="shared" ca="1" si="193"/>
        <v>111</v>
      </c>
      <c r="F232" s="34">
        <f t="shared" ca="1" si="193"/>
        <v>23</v>
      </c>
      <c r="G232" s="34">
        <f t="shared" ca="1" si="193"/>
        <v>26.25</v>
      </c>
      <c r="H232" s="34">
        <f t="shared" ca="1" si="193"/>
        <v>100</v>
      </c>
      <c r="I232" s="34">
        <f t="shared" ca="1" si="193"/>
        <v>158</v>
      </c>
      <c r="J232" s="34">
        <f t="shared" ca="1" si="193"/>
        <v>51</v>
      </c>
      <c r="K232" s="34">
        <f t="shared" ca="1" si="193"/>
        <v>40.5</v>
      </c>
      <c r="L232" s="34">
        <f t="shared" ca="1" si="193"/>
        <v>29</v>
      </c>
      <c r="M232" s="34">
        <f t="shared" ca="1" si="193"/>
        <v>40</v>
      </c>
      <c r="N232" s="34">
        <f t="shared" ca="1" si="193"/>
        <v>50</v>
      </c>
      <c r="O232" s="34">
        <f t="shared" ca="1" si="193"/>
        <v>9</v>
      </c>
      <c r="P232" s="34">
        <f t="shared" ca="1" si="193"/>
        <v>26</v>
      </c>
      <c r="Q232" s="34">
        <f t="shared" ca="1" si="193"/>
        <v>37</v>
      </c>
      <c r="R232" s="34">
        <f t="shared" ca="1" si="193"/>
        <v>13</v>
      </c>
      <c r="S232" s="34">
        <f t="shared" ca="1" si="193"/>
        <v>11.5</v>
      </c>
      <c r="T232" s="34">
        <f t="shared" ca="1" si="193"/>
        <v>91</v>
      </c>
      <c r="U232" s="34">
        <f t="shared" ca="1" si="193"/>
        <v>107.5</v>
      </c>
      <c r="V232" s="34">
        <f t="shared" ca="1" si="193"/>
        <v>46</v>
      </c>
      <c r="W232" s="34">
        <f t="shared" ca="1" si="193"/>
        <v>27.875</v>
      </c>
      <c r="X232" s="34">
        <f t="shared" ca="1" si="193"/>
        <v>632</v>
      </c>
      <c r="Y232" s="34">
        <f t="shared" ca="1" si="193"/>
        <v>243</v>
      </c>
      <c r="Z232" s="34">
        <f t="shared" ca="1" si="193"/>
        <v>50</v>
      </c>
      <c r="AA232" s="34">
        <f t="shared" ca="1" si="193"/>
        <v>395.5</v>
      </c>
      <c r="AB232" s="34">
        <f t="shared" ca="1" si="193"/>
        <v>9</v>
      </c>
      <c r="AC232" s="34">
        <f t="shared" ca="1" si="193"/>
        <v>38</v>
      </c>
      <c r="AD232" s="34">
        <f t="shared" ca="1" si="193"/>
        <v>23</v>
      </c>
      <c r="AE232" s="34">
        <f t="shared" ca="1" si="193"/>
        <v>12.125</v>
      </c>
      <c r="AF232" s="34">
        <f t="shared" ca="1" si="193"/>
        <v>14</v>
      </c>
      <c r="AG232" s="34">
        <f t="shared" ca="1" si="193"/>
        <v>36</v>
      </c>
      <c r="AH232" s="34">
        <f t="shared" ca="1" si="193"/>
        <v>30</v>
      </c>
      <c r="AI232" s="34">
        <f t="shared" ca="1" si="193"/>
        <v>19.875</v>
      </c>
      <c r="AJ232" s="34">
        <f t="shared" ca="1" si="193"/>
        <v>9</v>
      </c>
      <c r="AK232" s="34">
        <f t="shared" ca="1" si="193"/>
        <v>26</v>
      </c>
      <c r="AL232" s="34">
        <f t="shared" ca="1" si="193"/>
        <v>13</v>
      </c>
      <c r="AM232" s="34">
        <f t="shared" ca="1" si="193"/>
        <v>8.25</v>
      </c>
      <c r="AN232" s="34">
        <f t="shared" ca="1" si="193"/>
        <v>241</v>
      </c>
      <c r="AO232" s="34">
        <f t="shared" ca="1" si="193"/>
        <v>289</v>
      </c>
      <c r="AP232" s="34">
        <f t="shared" ca="1" si="193"/>
        <v>50</v>
      </c>
      <c r="AQ232" s="34">
        <f t="shared" ca="1" si="193"/>
        <v>176.125</v>
      </c>
      <c r="AR232" s="34">
        <f t="shared" ca="1" si="193"/>
        <v>727</v>
      </c>
      <c r="AS232" s="34">
        <f t="shared" ca="1" si="193"/>
        <v>3792.8643410852715</v>
      </c>
      <c r="AT232" s="34">
        <f t="shared" ca="1" si="193"/>
        <v>2000000</v>
      </c>
      <c r="AU232" s="34">
        <f t="shared" ca="1" si="193"/>
        <v>29080000</v>
      </c>
      <c r="AV232" s="34">
        <f t="shared" ca="1" si="193"/>
        <v>151714573.64341083</v>
      </c>
    </row>
    <row r="233" spans="1:48">
      <c r="A233" s="79" t="s">
        <v>370</v>
      </c>
      <c r="B233" s="79"/>
      <c r="C233" s="35">
        <f>AVERAGE(C182:C231)</f>
        <v>0.29949999999999993</v>
      </c>
      <c r="D233" s="35">
        <f t="shared" ref="D233:AV233" ca="1" si="194">AVERAGE(D182:D254)</f>
        <v>0.82</v>
      </c>
      <c r="E233" s="35">
        <f t="shared" ca="1" si="194"/>
        <v>2.2200000000000002</v>
      </c>
      <c r="F233" s="35">
        <f t="shared" ca="1" si="194"/>
        <v>0.46</v>
      </c>
      <c r="G233" s="35">
        <f t="shared" ca="1" si="194"/>
        <v>0.52500000000000002</v>
      </c>
      <c r="H233" s="35">
        <f t="shared" ca="1" si="194"/>
        <v>2</v>
      </c>
      <c r="I233" s="35">
        <f t="shared" ca="1" si="194"/>
        <v>3.16</v>
      </c>
      <c r="J233" s="35">
        <f t="shared" ca="1" si="194"/>
        <v>1.02</v>
      </c>
      <c r="K233" s="35">
        <f t="shared" ca="1" si="194"/>
        <v>0.81</v>
      </c>
      <c r="L233" s="35">
        <f t="shared" ca="1" si="194"/>
        <v>0.57999999999999996</v>
      </c>
      <c r="M233" s="35">
        <f t="shared" ca="1" si="194"/>
        <v>0.8</v>
      </c>
      <c r="N233" s="35">
        <f t="shared" ca="1" si="194"/>
        <v>1</v>
      </c>
      <c r="O233" s="35">
        <f t="shared" ca="1" si="194"/>
        <v>0.18</v>
      </c>
      <c r="P233" s="35">
        <f t="shared" ca="1" si="194"/>
        <v>0.52</v>
      </c>
      <c r="Q233" s="35">
        <f t="shared" ca="1" si="194"/>
        <v>0.74</v>
      </c>
      <c r="R233" s="35">
        <f t="shared" ca="1" si="194"/>
        <v>0.26</v>
      </c>
      <c r="S233" s="35">
        <f t="shared" ca="1" si="194"/>
        <v>0.23</v>
      </c>
      <c r="T233" s="35">
        <f t="shared" ca="1" si="194"/>
        <v>1.82</v>
      </c>
      <c r="U233" s="35">
        <f t="shared" ca="1" si="194"/>
        <v>2.15</v>
      </c>
      <c r="V233" s="35">
        <f t="shared" ca="1" si="194"/>
        <v>0.92</v>
      </c>
      <c r="W233" s="35">
        <f t="shared" ca="1" si="194"/>
        <v>0.5575</v>
      </c>
      <c r="X233" s="35">
        <f t="shared" ca="1" si="194"/>
        <v>12.64</v>
      </c>
      <c r="Y233" s="35">
        <f t="shared" ca="1" si="194"/>
        <v>4.8600000000000003</v>
      </c>
      <c r="Z233" s="35">
        <f t="shared" ca="1" si="194"/>
        <v>1</v>
      </c>
      <c r="AA233" s="35">
        <f t="shared" ca="1" si="194"/>
        <v>7.91</v>
      </c>
      <c r="AB233" s="35">
        <f t="shared" ca="1" si="194"/>
        <v>0.18</v>
      </c>
      <c r="AC233" s="35">
        <f t="shared" ca="1" si="194"/>
        <v>0.76</v>
      </c>
      <c r="AD233" s="35">
        <f t="shared" ca="1" si="194"/>
        <v>0.46</v>
      </c>
      <c r="AE233" s="35">
        <f t="shared" ca="1" si="194"/>
        <v>0.24249999999999999</v>
      </c>
      <c r="AF233" s="35">
        <f t="shared" ca="1" si="194"/>
        <v>0.28000000000000003</v>
      </c>
      <c r="AG233" s="35">
        <f t="shared" ca="1" si="194"/>
        <v>0.72</v>
      </c>
      <c r="AH233" s="35">
        <f t="shared" ca="1" si="194"/>
        <v>0.6</v>
      </c>
      <c r="AI233" s="35">
        <f t="shared" ca="1" si="194"/>
        <v>0.39750000000000002</v>
      </c>
      <c r="AJ233" s="35">
        <f t="shared" ca="1" si="194"/>
        <v>0.18</v>
      </c>
      <c r="AK233" s="35">
        <f t="shared" ca="1" si="194"/>
        <v>0.52</v>
      </c>
      <c r="AL233" s="35">
        <f t="shared" ca="1" si="194"/>
        <v>0.26</v>
      </c>
      <c r="AM233" s="35">
        <f t="shared" ca="1" si="194"/>
        <v>0.16500000000000001</v>
      </c>
      <c r="AN233" s="35">
        <f t="shared" ca="1" si="194"/>
        <v>4.82</v>
      </c>
      <c r="AO233" s="35">
        <f t="shared" ca="1" si="194"/>
        <v>5.78</v>
      </c>
      <c r="AP233" s="35">
        <f t="shared" ca="1" si="194"/>
        <v>1</v>
      </c>
      <c r="AQ233" s="35">
        <f t="shared" ca="1" si="194"/>
        <v>3.5225</v>
      </c>
      <c r="AR233" s="35">
        <f t="shared" ca="1" si="194"/>
        <v>14.54</v>
      </c>
      <c r="AS233" s="35">
        <f t="shared" ca="1" si="194"/>
        <v>75.857286821705429</v>
      </c>
      <c r="AT233" s="35">
        <f t="shared" ca="1" si="194"/>
        <v>40000</v>
      </c>
      <c r="AU233" s="35">
        <f t="shared" ca="1" si="194"/>
        <v>581600</v>
      </c>
      <c r="AV233" s="35">
        <f t="shared" ca="1" si="194"/>
        <v>3034291.4728682167</v>
      </c>
    </row>
  </sheetData>
  <mergeCells count="164">
    <mergeCell ref="AE4:AE5"/>
    <mergeCell ref="AF4:AF5"/>
    <mergeCell ref="AG4:AG5"/>
    <mergeCell ref="AH4:AH5"/>
    <mergeCell ref="AI4:AI5"/>
    <mergeCell ref="A3:A5"/>
    <mergeCell ref="B3:B5"/>
    <mergeCell ref="C3:C5"/>
    <mergeCell ref="D3:D5"/>
    <mergeCell ref="E3:E5"/>
    <mergeCell ref="F3:F5"/>
    <mergeCell ref="T3:T5"/>
    <mergeCell ref="U3:U5"/>
    <mergeCell ref="V3:V5"/>
    <mergeCell ref="O4:O5"/>
    <mergeCell ref="P4:P5"/>
    <mergeCell ref="Q4:Q5"/>
    <mergeCell ref="R3:R5"/>
    <mergeCell ref="H3:H5"/>
    <mergeCell ref="I3:I5"/>
    <mergeCell ref="J3:J5"/>
    <mergeCell ref="H56:I56"/>
    <mergeCell ref="H57:I57"/>
    <mergeCell ref="T56:U56"/>
    <mergeCell ref="T57:U57"/>
    <mergeCell ref="AM56:AN56"/>
    <mergeCell ref="AM57:AN57"/>
    <mergeCell ref="K3:K5"/>
    <mergeCell ref="L3:L5"/>
    <mergeCell ref="M3:N3"/>
    <mergeCell ref="M4:M5"/>
    <mergeCell ref="N4:N5"/>
    <mergeCell ref="W3:Z3"/>
    <mergeCell ref="W4:W5"/>
    <mergeCell ref="X4:X5"/>
    <mergeCell ref="Y4:Y5"/>
    <mergeCell ref="Z4:Z5"/>
    <mergeCell ref="AJ3:AK3"/>
    <mergeCell ref="AJ4:AJ5"/>
    <mergeCell ref="AK4:AK5"/>
    <mergeCell ref="AA4:AA5"/>
    <mergeCell ref="AA3:AI3"/>
    <mergeCell ref="AB4:AB5"/>
    <mergeCell ref="AC4:AC5"/>
    <mergeCell ref="AD4:AD5"/>
    <mergeCell ref="CY56:CZ56"/>
    <mergeCell ref="CY57:CZ57"/>
    <mergeCell ref="AM3:AM5"/>
    <mergeCell ref="AN3:AN5"/>
    <mergeCell ref="AO3:AO5"/>
    <mergeCell ref="AP3:BA3"/>
    <mergeCell ref="AT4:AW4"/>
    <mergeCell ref="AP4:AS4"/>
    <mergeCell ref="AX4:BA4"/>
    <mergeCell ref="BB3:BB5"/>
    <mergeCell ref="BD3:BD5"/>
    <mergeCell ref="BE3:BE5"/>
    <mergeCell ref="BF3:BF5"/>
    <mergeCell ref="BG3:BG5"/>
    <mergeCell ref="BZ56:CA56"/>
    <mergeCell ref="BZ57:CA57"/>
    <mergeCell ref="CH56:CI56"/>
    <mergeCell ref="CH57:CI57"/>
    <mergeCell ref="CR56:CS56"/>
    <mergeCell ref="CR57:CS57"/>
    <mergeCell ref="BD56:BE56"/>
    <mergeCell ref="BD57:BE57"/>
    <mergeCell ref="BO56:BP56"/>
    <mergeCell ref="BO57:BP57"/>
    <mergeCell ref="BM3:BM5"/>
    <mergeCell ref="BO3:BO5"/>
    <mergeCell ref="BP3:BP5"/>
    <mergeCell ref="BQ3:BQ5"/>
    <mergeCell ref="BR3:BR5"/>
    <mergeCell ref="BH4:BH5"/>
    <mergeCell ref="BI4:BI5"/>
    <mergeCell ref="BJ4:BJ5"/>
    <mergeCell ref="BK4:BK5"/>
    <mergeCell ref="BL4:BL5"/>
    <mergeCell ref="BW3:BW5"/>
    <mergeCell ref="BX3:BX5"/>
    <mergeCell ref="BZ3:BZ5"/>
    <mergeCell ref="CA3:CA5"/>
    <mergeCell ref="CB3:CB5"/>
    <mergeCell ref="BS3:BS5"/>
    <mergeCell ref="BT3:BV3"/>
    <mergeCell ref="BT4:BT5"/>
    <mergeCell ref="BU4:BU5"/>
    <mergeCell ref="BV4:BV5"/>
    <mergeCell ref="CL4:CL5"/>
    <mergeCell ref="CM4:CM5"/>
    <mergeCell ref="CN4:CN5"/>
    <mergeCell ref="CO4:CO5"/>
    <mergeCell ref="CC3:CC5"/>
    <mergeCell ref="CD3:CE3"/>
    <mergeCell ref="CD4:CD5"/>
    <mergeCell ref="CE4:CE5"/>
    <mergeCell ref="CF3:CF5"/>
    <mergeCell ref="DH3:DH5"/>
    <mergeCell ref="BH3:BJ3"/>
    <mergeCell ref="DB3:DB5"/>
    <mergeCell ref="DC3:DC5"/>
    <mergeCell ref="DD3:DD5"/>
    <mergeCell ref="DE3:DE5"/>
    <mergeCell ref="DF3:DG3"/>
    <mergeCell ref="DF4:DF5"/>
    <mergeCell ref="DG4:DG5"/>
    <mergeCell ref="CV3:CV5"/>
    <mergeCell ref="CW3:CW5"/>
    <mergeCell ref="CY3:CY5"/>
    <mergeCell ref="CZ3:CZ5"/>
    <mergeCell ref="DA3:DA5"/>
    <mergeCell ref="CP3:CP5"/>
    <mergeCell ref="CR3:CR5"/>
    <mergeCell ref="CS3:CS5"/>
    <mergeCell ref="CT3:CT5"/>
    <mergeCell ref="CU3:CU5"/>
    <mergeCell ref="CH3:CH5"/>
    <mergeCell ref="CI3:CI5"/>
    <mergeCell ref="CJ3:CJ5"/>
    <mergeCell ref="CK3:CO3"/>
    <mergeCell ref="CK4:CK5"/>
    <mergeCell ref="AT63:AT65"/>
    <mergeCell ref="AU63:AV64"/>
    <mergeCell ref="AR63:AS64"/>
    <mergeCell ref="A121:A123"/>
    <mergeCell ref="B121:B123"/>
    <mergeCell ref="A116:B116"/>
    <mergeCell ref="A117:B117"/>
    <mergeCell ref="A174:B174"/>
    <mergeCell ref="A175:B175"/>
    <mergeCell ref="AR121:AS122"/>
    <mergeCell ref="AT121:AT123"/>
    <mergeCell ref="AU121:AV122"/>
    <mergeCell ref="C121:C123"/>
    <mergeCell ref="D121:AQ121"/>
    <mergeCell ref="D122:K122"/>
    <mergeCell ref="L122:W122"/>
    <mergeCell ref="X122:AA122"/>
    <mergeCell ref="AB122:AM122"/>
    <mergeCell ref="AN122:AQ122"/>
    <mergeCell ref="C179:C181"/>
    <mergeCell ref="D179:AQ179"/>
    <mergeCell ref="A63:A65"/>
    <mergeCell ref="B63:B65"/>
    <mergeCell ref="C63:C65"/>
    <mergeCell ref="D63:AQ63"/>
    <mergeCell ref="D64:K64"/>
    <mergeCell ref="AN64:AQ64"/>
    <mergeCell ref="AB64:AM64"/>
    <mergeCell ref="X64:AA64"/>
    <mergeCell ref="L64:W64"/>
    <mergeCell ref="AR179:AS180"/>
    <mergeCell ref="AT179:AT181"/>
    <mergeCell ref="AU179:AV180"/>
    <mergeCell ref="D180:K180"/>
    <mergeCell ref="L180:W180"/>
    <mergeCell ref="X180:AA180"/>
    <mergeCell ref="AB180:AM180"/>
    <mergeCell ref="AN180:AQ180"/>
    <mergeCell ref="A233:B233"/>
    <mergeCell ref="A232:B232"/>
    <mergeCell ref="A179:A181"/>
    <mergeCell ref="B179:B181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H233"/>
  <sheetViews>
    <sheetView view="pageBreakPreview" topLeftCell="A195" zoomScale="60" workbookViewId="0">
      <selection activeCell="S234" sqref="S234"/>
    </sheetView>
  </sheetViews>
  <sheetFormatPr defaultRowHeight="15.75"/>
  <cols>
    <col min="1" max="1" width="9.42578125" style="32" bestFit="1" customWidth="1"/>
    <col min="2" max="2" width="11" style="32" customWidth="1"/>
    <col min="3" max="3" width="11.42578125" style="32" customWidth="1"/>
    <col min="4" max="4" width="11.28515625" style="32" customWidth="1"/>
    <col min="5" max="5" width="14.28515625" style="32" customWidth="1"/>
    <col min="6" max="6" width="15.140625" style="32" customWidth="1"/>
    <col min="7" max="7" width="10.140625" style="32" customWidth="1"/>
    <col min="8" max="8" width="10.42578125" style="32" customWidth="1"/>
    <col min="9" max="9" width="9.28515625" style="32" bestFit="1" customWidth="1"/>
    <col min="10" max="12" width="9.42578125" style="32" bestFit="1" customWidth="1"/>
    <col min="13" max="13" width="9.28515625" style="32" bestFit="1" customWidth="1"/>
    <col min="14" max="18" width="9.42578125" style="32" bestFit="1" customWidth="1"/>
    <col min="19" max="19" width="9.28515625" style="32" bestFit="1" customWidth="1"/>
    <col min="20" max="20" width="9.42578125" style="32" bestFit="1" customWidth="1"/>
    <col min="21" max="21" width="9.28515625" style="32" bestFit="1" customWidth="1"/>
    <col min="22" max="22" width="9.42578125" style="32" bestFit="1" customWidth="1"/>
    <col min="23" max="23" width="9.28515625" style="32" bestFit="1" customWidth="1"/>
    <col min="24" max="24" width="9.42578125" style="32" bestFit="1" customWidth="1"/>
    <col min="25" max="25" width="12" style="32" bestFit="1" customWidth="1"/>
    <col min="26" max="26" width="13.7109375" style="32" bestFit="1" customWidth="1"/>
    <col min="27" max="27" width="9.42578125" style="32" bestFit="1" customWidth="1"/>
    <col min="28" max="28" width="10.42578125" style="32" bestFit="1" customWidth="1"/>
    <col min="29" max="29" width="13.7109375" style="32" bestFit="1" customWidth="1"/>
    <col min="30" max="30" width="9.42578125" style="32" bestFit="1" customWidth="1"/>
    <col min="31" max="31" width="10.42578125" style="32" bestFit="1" customWidth="1"/>
    <col min="32" max="32" width="13.7109375" style="32" bestFit="1" customWidth="1"/>
    <col min="33" max="33" width="9.42578125" style="32" bestFit="1" customWidth="1"/>
    <col min="34" max="34" width="12" style="32" bestFit="1" customWidth="1"/>
    <col min="35" max="35" width="13.7109375" style="32" bestFit="1" customWidth="1"/>
    <col min="36" max="36" width="9.42578125" style="32" bestFit="1" customWidth="1"/>
    <col min="37" max="37" width="13.7109375" style="32" bestFit="1" customWidth="1"/>
    <col min="38" max="38" width="9.28515625" style="32" bestFit="1" customWidth="1"/>
    <col min="39" max="39" width="9.42578125" style="32" bestFit="1" customWidth="1"/>
    <col min="40" max="40" width="9.28515625" style="32" bestFit="1" customWidth="1"/>
    <col min="41" max="44" width="9.42578125" style="32" bestFit="1" customWidth="1"/>
    <col min="45" max="45" width="12" style="32" bestFit="1" customWidth="1"/>
    <col min="46" max="46" width="13.7109375" style="32" bestFit="1" customWidth="1"/>
    <col min="47" max="47" width="15.42578125" style="32" bestFit="1" customWidth="1"/>
    <col min="48" max="48" width="17.28515625" style="32" bestFit="1" customWidth="1"/>
    <col min="49" max="49" width="12" style="32" bestFit="1" customWidth="1"/>
    <col min="50" max="50" width="15.42578125" style="32" bestFit="1" customWidth="1"/>
    <col min="51" max="52" width="9.42578125" style="32" bestFit="1" customWidth="1"/>
    <col min="53" max="54" width="13.7109375" style="32" bestFit="1" customWidth="1"/>
    <col min="55" max="55" width="9.140625" style="32"/>
    <col min="56" max="56" width="9.42578125" style="32" bestFit="1" customWidth="1"/>
    <col min="57" max="57" width="9.140625" style="32"/>
    <col min="58" max="58" width="9.42578125" style="32" bestFit="1" customWidth="1"/>
    <col min="59" max="59" width="10.85546875" style="32" customWidth="1"/>
    <col min="60" max="60" width="9.42578125" style="32" bestFit="1" customWidth="1"/>
    <col min="61" max="62" width="13.7109375" style="32" bestFit="1" customWidth="1"/>
    <col min="63" max="63" width="9.42578125" style="32" bestFit="1" customWidth="1"/>
    <col min="64" max="64" width="12" style="32" bestFit="1" customWidth="1"/>
    <col min="65" max="65" width="13.7109375" style="32" bestFit="1" customWidth="1"/>
    <col min="66" max="66" width="9.140625" style="32"/>
    <col min="67" max="67" width="9.42578125" style="32" bestFit="1" customWidth="1"/>
    <col min="68" max="68" width="9.140625" style="32"/>
    <col min="69" max="76" width="9.42578125" style="32" bestFit="1" customWidth="1"/>
    <col min="77" max="77" width="9.140625" style="32"/>
    <col min="78" max="78" width="9.42578125" style="32" bestFit="1" customWidth="1"/>
    <col min="79" max="79" width="9.140625" style="32"/>
    <col min="80" max="80" width="9.42578125" style="32" bestFit="1" customWidth="1"/>
    <col min="81" max="81" width="13.7109375" style="32" bestFit="1" customWidth="1"/>
    <col min="82" max="82" width="10.85546875" style="32" customWidth="1"/>
    <col min="83" max="84" width="15.42578125" style="32" bestFit="1" customWidth="1"/>
    <col min="85" max="85" width="9.140625" style="32"/>
    <col min="86" max="86" width="9.42578125" style="32" bestFit="1" customWidth="1"/>
    <col min="87" max="87" width="9.140625" style="32"/>
    <col min="88" max="88" width="9.42578125" style="32" bestFit="1" customWidth="1"/>
    <col min="89" max="89" width="13.7109375" style="32" bestFit="1" customWidth="1"/>
    <col min="90" max="90" width="15.42578125" style="32" bestFit="1" customWidth="1"/>
    <col min="91" max="91" width="13.7109375" style="32" bestFit="1" customWidth="1"/>
    <col min="92" max="93" width="15.42578125" style="32" bestFit="1" customWidth="1"/>
    <col min="94" max="94" width="17.28515625" style="32" bestFit="1" customWidth="1"/>
    <col min="95" max="95" width="9.140625" style="32"/>
    <col min="96" max="96" width="9.42578125" style="32" bestFit="1" customWidth="1"/>
    <col min="97" max="97" width="9.140625" style="32"/>
    <col min="98" max="98" width="9.42578125" style="32" bestFit="1" customWidth="1"/>
    <col min="99" max="99" width="17.28515625" style="32" bestFit="1" customWidth="1"/>
    <col min="100" max="100" width="15.42578125" style="32" bestFit="1" customWidth="1"/>
    <col min="101" max="101" width="17.28515625" style="32" bestFit="1" customWidth="1"/>
    <col min="102" max="102" width="9.140625" style="32"/>
    <col min="103" max="103" width="9.42578125" style="32" bestFit="1" customWidth="1"/>
    <col min="104" max="104" width="9.140625" style="32"/>
    <col min="105" max="106" width="9.42578125" style="32" bestFit="1" customWidth="1"/>
    <col min="107" max="107" width="12" style="32" bestFit="1" customWidth="1"/>
    <col min="108" max="111" width="17.28515625" style="32" bestFit="1" customWidth="1"/>
    <col min="112" max="112" width="9.42578125" style="32" bestFit="1" customWidth="1"/>
    <col min="113" max="16384" width="9.140625" style="32"/>
  </cols>
  <sheetData>
    <row r="2" spans="1:112" s="29" customFormat="1">
      <c r="A2" s="29" t="s">
        <v>371</v>
      </c>
      <c r="H2" s="29" t="s">
        <v>372</v>
      </c>
      <c r="T2" s="29" t="s">
        <v>373</v>
      </c>
      <c r="AM2" s="29" t="s">
        <v>374</v>
      </c>
      <c r="BD2" s="29" t="s">
        <v>375</v>
      </c>
      <c r="BO2" s="29" t="s">
        <v>376</v>
      </c>
      <c r="BZ2" s="29" t="s">
        <v>377</v>
      </c>
      <c r="CH2" s="29" t="s">
        <v>378</v>
      </c>
      <c r="CR2" s="29" t="s">
        <v>379</v>
      </c>
      <c r="CY2" s="29" t="s">
        <v>380</v>
      </c>
    </row>
    <row r="3" spans="1:112" s="29" customFormat="1" ht="21" customHeight="1">
      <c r="A3" s="74" t="s">
        <v>0</v>
      </c>
      <c r="B3" s="74" t="s">
        <v>1</v>
      </c>
      <c r="C3" s="74" t="s">
        <v>24</v>
      </c>
      <c r="D3" s="74" t="s">
        <v>25</v>
      </c>
      <c r="E3" s="74" t="s">
        <v>26</v>
      </c>
      <c r="F3" s="74" t="s">
        <v>27</v>
      </c>
      <c r="H3" s="74" t="s">
        <v>0</v>
      </c>
      <c r="I3" s="74" t="s">
        <v>1</v>
      </c>
      <c r="J3" s="74" t="s">
        <v>2</v>
      </c>
      <c r="K3" s="74" t="s">
        <v>4</v>
      </c>
      <c r="L3" s="74" t="s">
        <v>52</v>
      </c>
      <c r="M3" s="74" t="s">
        <v>53</v>
      </c>
      <c r="N3" s="74"/>
      <c r="O3" s="38" t="s">
        <v>54</v>
      </c>
      <c r="P3" s="38"/>
      <c r="Q3" s="38"/>
      <c r="R3" s="74" t="s">
        <v>55</v>
      </c>
      <c r="T3" s="74" t="s">
        <v>0</v>
      </c>
      <c r="U3" s="74" t="s">
        <v>1</v>
      </c>
      <c r="V3" s="74" t="s">
        <v>2</v>
      </c>
      <c r="W3" s="74" t="s">
        <v>53</v>
      </c>
      <c r="X3" s="74"/>
      <c r="Y3" s="74"/>
      <c r="Z3" s="74"/>
      <c r="AA3" s="90" t="s">
        <v>54</v>
      </c>
      <c r="AB3" s="90"/>
      <c r="AC3" s="90"/>
      <c r="AD3" s="90"/>
      <c r="AE3" s="90"/>
      <c r="AF3" s="90"/>
      <c r="AG3" s="90"/>
      <c r="AH3" s="90"/>
      <c r="AI3" s="90"/>
      <c r="AJ3" s="90" t="s">
        <v>55</v>
      </c>
      <c r="AK3" s="90"/>
      <c r="AM3" s="74" t="s">
        <v>0</v>
      </c>
      <c r="AN3" s="74" t="s">
        <v>1</v>
      </c>
      <c r="AO3" s="74" t="s">
        <v>2</v>
      </c>
      <c r="AP3" s="74" t="s">
        <v>125</v>
      </c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 t="s">
        <v>126</v>
      </c>
      <c r="BD3" s="74" t="s">
        <v>0</v>
      </c>
      <c r="BE3" s="74" t="s">
        <v>1</v>
      </c>
      <c r="BF3" s="74" t="s">
        <v>2</v>
      </c>
      <c r="BG3" s="74" t="s">
        <v>135</v>
      </c>
      <c r="BH3" s="77" t="s">
        <v>136</v>
      </c>
      <c r="BI3" s="77"/>
      <c r="BJ3" s="77"/>
      <c r="BK3" s="38" t="s">
        <v>139</v>
      </c>
      <c r="BL3" s="38"/>
      <c r="BM3" s="74" t="s">
        <v>142</v>
      </c>
      <c r="BO3" s="74" t="s">
        <v>0</v>
      </c>
      <c r="BP3" s="74" t="s">
        <v>1</v>
      </c>
      <c r="BQ3" s="74" t="s">
        <v>2</v>
      </c>
      <c r="BR3" s="74" t="s">
        <v>4</v>
      </c>
      <c r="BS3" s="74" t="s">
        <v>53</v>
      </c>
      <c r="BT3" s="74" t="s">
        <v>116</v>
      </c>
      <c r="BU3" s="74"/>
      <c r="BV3" s="74"/>
      <c r="BW3" s="74" t="s">
        <v>55</v>
      </c>
      <c r="BX3" s="74" t="s">
        <v>143</v>
      </c>
      <c r="BZ3" s="74" t="s">
        <v>0</v>
      </c>
      <c r="CA3" s="74" t="s">
        <v>1</v>
      </c>
      <c r="CB3" s="74" t="s">
        <v>2</v>
      </c>
      <c r="CC3" s="74" t="s">
        <v>144</v>
      </c>
      <c r="CD3" s="74" t="s">
        <v>145</v>
      </c>
      <c r="CE3" s="74"/>
      <c r="CF3" s="74" t="s">
        <v>146</v>
      </c>
      <c r="CH3" s="74" t="s">
        <v>0</v>
      </c>
      <c r="CI3" s="74" t="s">
        <v>1</v>
      </c>
      <c r="CJ3" s="74" t="s">
        <v>2</v>
      </c>
      <c r="CK3" s="74" t="s">
        <v>149</v>
      </c>
      <c r="CL3" s="74"/>
      <c r="CM3" s="74"/>
      <c r="CN3" s="74"/>
      <c r="CO3" s="74"/>
      <c r="CP3" s="74" t="s">
        <v>150</v>
      </c>
      <c r="CR3" s="74" t="s">
        <v>0</v>
      </c>
      <c r="CS3" s="74" t="s">
        <v>1</v>
      </c>
      <c r="CT3" s="74" t="s">
        <v>2</v>
      </c>
      <c r="CU3" s="74" t="s">
        <v>150</v>
      </c>
      <c r="CV3" s="74" t="s">
        <v>146</v>
      </c>
      <c r="CW3" s="74" t="s">
        <v>72</v>
      </c>
      <c r="CX3" s="39"/>
      <c r="CY3" s="74" t="s">
        <v>0</v>
      </c>
      <c r="CZ3" s="74" t="s">
        <v>1</v>
      </c>
      <c r="DA3" s="74" t="s">
        <v>2</v>
      </c>
      <c r="DB3" s="74" t="s">
        <v>4</v>
      </c>
      <c r="DC3" s="74" t="s">
        <v>156</v>
      </c>
      <c r="DD3" s="74" t="s">
        <v>157</v>
      </c>
      <c r="DE3" s="74" t="s">
        <v>72</v>
      </c>
      <c r="DF3" s="74" t="s">
        <v>158</v>
      </c>
      <c r="DG3" s="74"/>
      <c r="DH3" s="74" t="s">
        <v>159</v>
      </c>
    </row>
    <row r="4" spans="1:112" s="29" customFormat="1" ht="22.5" customHeight="1">
      <c r="A4" s="75"/>
      <c r="B4" s="75"/>
      <c r="C4" s="75"/>
      <c r="D4" s="75"/>
      <c r="E4" s="75"/>
      <c r="F4" s="75"/>
      <c r="H4" s="75"/>
      <c r="I4" s="75"/>
      <c r="J4" s="75"/>
      <c r="K4" s="75"/>
      <c r="L4" s="75"/>
      <c r="M4" s="74" t="s">
        <v>56</v>
      </c>
      <c r="N4" s="74" t="s">
        <v>57</v>
      </c>
      <c r="O4" s="74" t="s">
        <v>58</v>
      </c>
      <c r="P4" s="74" t="s">
        <v>59</v>
      </c>
      <c r="Q4" s="74" t="s">
        <v>60</v>
      </c>
      <c r="R4" s="75"/>
      <c r="T4" s="75"/>
      <c r="U4" s="75"/>
      <c r="V4" s="75"/>
      <c r="W4" s="74" t="s">
        <v>56</v>
      </c>
      <c r="X4" s="74" t="s">
        <v>57</v>
      </c>
      <c r="Y4" s="74" t="s">
        <v>68</v>
      </c>
      <c r="Z4" s="74" t="s">
        <v>69</v>
      </c>
      <c r="AA4" s="74" t="s">
        <v>58</v>
      </c>
      <c r="AB4" s="74" t="s">
        <v>70</v>
      </c>
      <c r="AC4" s="74" t="s">
        <v>69</v>
      </c>
      <c r="AD4" s="74" t="s">
        <v>59</v>
      </c>
      <c r="AE4" s="74" t="s">
        <v>71</v>
      </c>
      <c r="AF4" s="74" t="s">
        <v>72</v>
      </c>
      <c r="AG4" s="74" t="s">
        <v>60</v>
      </c>
      <c r="AH4" s="74" t="s">
        <v>73</v>
      </c>
      <c r="AI4" s="74" t="s">
        <v>72</v>
      </c>
      <c r="AJ4" s="74" t="s">
        <v>74</v>
      </c>
      <c r="AK4" s="74" t="s">
        <v>72</v>
      </c>
      <c r="AM4" s="75"/>
      <c r="AN4" s="75"/>
      <c r="AO4" s="75"/>
      <c r="AP4" s="77" t="s">
        <v>127</v>
      </c>
      <c r="AQ4" s="77"/>
      <c r="AR4" s="77"/>
      <c r="AS4" s="77"/>
      <c r="AT4" s="77" t="s">
        <v>128</v>
      </c>
      <c r="AU4" s="77"/>
      <c r="AV4" s="77"/>
      <c r="AW4" s="77"/>
      <c r="AX4" s="77" t="s">
        <v>129</v>
      </c>
      <c r="AY4" s="77"/>
      <c r="AZ4" s="77"/>
      <c r="BA4" s="77"/>
      <c r="BB4" s="75"/>
      <c r="BD4" s="75"/>
      <c r="BE4" s="75"/>
      <c r="BF4" s="75"/>
      <c r="BG4" s="75"/>
      <c r="BH4" s="74" t="s">
        <v>4</v>
      </c>
      <c r="BI4" s="74" t="s">
        <v>137</v>
      </c>
      <c r="BJ4" s="74" t="s">
        <v>138</v>
      </c>
      <c r="BK4" s="74" t="s">
        <v>140</v>
      </c>
      <c r="BL4" s="74" t="s">
        <v>141</v>
      </c>
      <c r="BM4" s="75"/>
      <c r="BO4" s="75"/>
      <c r="BP4" s="75"/>
      <c r="BQ4" s="75"/>
      <c r="BR4" s="75"/>
      <c r="BS4" s="75"/>
      <c r="BT4" s="74" t="s">
        <v>58</v>
      </c>
      <c r="BU4" s="74" t="s">
        <v>59</v>
      </c>
      <c r="BV4" s="74" t="s">
        <v>60</v>
      </c>
      <c r="BW4" s="75"/>
      <c r="BX4" s="75"/>
      <c r="BZ4" s="75"/>
      <c r="CA4" s="75"/>
      <c r="CB4" s="75"/>
      <c r="CC4" s="75"/>
      <c r="CD4" s="74" t="s">
        <v>221</v>
      </c>
      <c r="CE4" s="74" t="s">
        <v>222</v>
      </c>
      <c r="CF4" s="75"/>
      <c r="CH4" s="75"/>
      <c r="CI4" s="75"/>
      <c r="CJ4" s="75"/>
      <c r="CK4" s="74" t="s">
        <v>151</v>
      </c>
      <c r="CL4" s="74" t="s">
        <v>152</v>
      </c>
      <c r="CM4" s="74" t="s">
        <v>153</v>
      </c>
      <c r="CN4" s="74" t="s">
        <v>154</v>
      </c>
      <c r="CO4" s="74" t="s">
        <v>155</v>
      </c>
      <c r="CP4" s="75"/>
      <c r="CR4" s="75"/>
      <c r="CS4" s="75"/>
      <c r="CT4" s="75"/>
      <c r="CU4" s="75"/>
      <c r="CV4" s="75"/>
      <c r="CW4" s="75"/>
      <c r="CX4" s="39"/>
      <c r="CY4" s="75"/>
      <c r="CZ4" s="75"/>
      <c r="DA4" s="75"/>
      <c r="DB4" s="75"/>
      <c r="DC4" s="75"/>
      <c r="DD4" s="75"/>
      <c r="DE4" s="75"/>
      <c r="DF4" s="74" t="s">
        <v>160</v>
      </c>
      <c r="DG4" s="74" t="s">
        <v>161</v>
      </c>
      <c r="DH4" s="75"/>
    </row>
    <row r="5" spans="1:112" s="29" customFormat="1" ht="22.5" customHeight="1">
      <c r="A5" s="76"/>
      <c r="B5" s="76"/>
      <c r="C5" s="76"/>
      <c r="D5" s="76"/>
      <c r="E5" s="76"/>
      <c r="F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M5" s="76"/>
      <c r="AN5" s="76"/>
      <c r="AO5" s="76"/>
      <c r="AP5" s="40" t="s">
        <v>130</v>
      </c>
      <c r="AQ5" s="40" t="s">
        <v>131</v>
      </c>
      <c r="AR5" s="40" t="s">
        <v>132</v>
      </c>
      <c r="AS5" s="40" t="s">
        <v>133</v>
      </c>
      <c r="AT5" s="40" t="s">
        <v>130</v>
      </c>
      <c r="AU5" s="40" t="s">
        <v>131</v>
      </c>
      <c r="AV5" s="40" t="s">
        <v>132</v>
      </c>
      <c r="AW5" s="41" t="s">
        <v>133</v>
      </c>
      <c r="AX5" s="41" t="s">
        <v>130</v>
      </c>
      <c r="AY5" s="40" t="s">
        <v>131</v>
      </c>
      <c r="AZ5" s="40" t="s">
        <v>132</v>
      </c>
      <c r="BA5" s="40" t="s">
        <v>133</v>
      </c>
      <c r="BB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Z5" s="76"/>
      <c r="CA5" s="76"/>
      <c r="CB5" s="76"/>
      <c r="CC5" s="76"/>
      <c r="CD5" s="76"/>
      <c r="CE5" s="76"/>
      <c r="CF5" s="76"/>
      <c r="CH5" s="76"/>
      <c r="CI5" s="76"/>
      <c r="CJ5" s="76"/>
      <c r="CK5" s="76"/>
      <c r="CL5" s="76"/>
      <c r="CM5" s="76"/>
      <c r="CN5" s="76"/>
      <c r="CO5" s="76"/>
      <c r="CP5" s="76"/>
      <c r="CR5" s="76"/>
      <c r="CS5" s="76"/>
      <c r="CT5" s="76"/>
      <c r="CU5" s="76"/>
      <c r="CV5" s="76"/>
      <c r="CW5" s="76"/>
      <c r="CX5" s="39"/>
      <c r="CY5" s="76"/>
      <c r="CZ5" s="76"/>
      <c r="DA5" s="76"/>
      <c r="DB5" s="76"/>
      <c r="DC5" s="76"/>
      <c r="DD5" s="76"/>
      <c r="DE5" s="76"/>
      <c r="DF5" s="76"/>
      <c r="DG5" s="76"/>
      <c r="DH5" s="76"/>
    </row>
    <row r="6" spans="1:112" ht="15" customHeight="1">
      <c r="A6" s="42">
        <v>1</v>
      </c>
      <c r="B6" s="36" t="s">
        <v>188</v>
      </c>
      <c r="C6" s="42">
        <v>40</v>
      </c>
      <c r="D6" s="36" t="s">
        <v>33</v>
      </c>
      <c r="E6" s="36" t="s">
        <v>29</v>
      </c>
      <c r="F6" s="36" t="s">
        <v>32</v>
      </c>
      <c r="H6" s="42">
        <v>1</v>
      </c>
      <c r="I6" s="32" t="s">
        <v>188</v>
      </c>
      <c r="J6" s="32">
        <v>0.4</v>
      </c>
      <c r="K6" s="32">
        <v>2.2000000000000002</v>
      </c>
      <c r="L6" s="43">
        <f>K6/J6</f>
        <v>5.5</v>
      </c>
      <c r="M6" s="32" t="s">
        <v>64</v>
      </c>
      <c r="N6" s="32">
        <v>25</v>
      </c>
      <c r="O6" s="32">
        <v>125</v>
      </c>
      <c r="P6" s="32">
        <v>125</v>
      </c>
      <c r="Q6" s="32">
        <v>125</v>
      </c>
      <c r="R6" s="32">
        <v>0.75</v>
      </c>
      <c r="T6" s="42">
        <v>1</v>
      </c>
      <c r="U6" s="32" t="s">
        <v>188</v>
      </c>
      <c r="V6" s="32">
        <v>0.4</v>
      </c>
      <c r="W6" s="32" t="s">
        <v>64</v>
      </c>
      <c r="X6" s="32">
        <v>25</v>
      </c>
      <c r="Y6" s="32">
        <v>10000</v>
      </c>
      <c r="Z6" s="32">
        <f>X6*Y6</f>
        <v>250000</v>
      </c>
      <c r="AA6" s="32">
        <v>125</v>
      </c>
      <c r="AB6" s="32">
        <v>1900</v>
      </c>
      <c r="AC6" s="32">
        <f>AA6*AB6</f>
        <v>237500</v>
      </c>
      <c r="AD6" s="32">
        <v>125</v>
      </c>
      <c r="AE6" s="32">
        <v>1700</v>
      </c>
      <c r="AF6" s="32">
        <f>AD6*AE6</f>
        <v>212500</v>
      </c>
      <c r="AG6" s="32">
        <v>125</v>
      </c>
      <c r="AH6" s="32">
        <v>2400</v>
      </c>
      <c r="AI6" s="32">
        <f>AG6*AH6</f>
        <v>300000</v>
      </c>
      <c r="AJ6" s="32">
        <v>0.75</v>
      </c>
      <c r="AK6" s="32">
        <v>107000</v>
      </c>
      <c r="AM6" s="42">
        <v>1</v>
      </c>
      <c r="AN6" s="32" t="s">
        <v>188</v>
      </c>
      <c r="AO6" s="32">
        <v>0.4</v>
      </c>
      <c r="AP6" s="33">
        <v>50000</v>
      </c>
      <c r="AQ6" s="32">
        <v>1</v>
      </c>
      <c r="AR6" s="32">
        <v>4</v>
      </c>
      <c r="AS6" s="32">
        <f>AP6*AQ6/AR6/3</f>
        <v>4166.666666666667</v>
      </c>
      <c r="AT6" s="33">
        <v>28000</v>
      </c>
      <c r="AU6" s="32">
        <v>1</v>
      </c>
      <c r="AV6" s="32">
        <v>3</v>
      </c>
      <c r="AW6" s="32">
        <f>AT6*AU6/AV6/3</f>
        <v>3111.1111111111113</v>
      </c>
      <c r="AX6" s="33">
        <v>270000</v>
      </c>
      <c r="AY6" s="32">
        <v>1</v>
      </c>
      <c r="AZ6" s="32">
        <v>4</v>
      </c>
      <c r="BA6" s="32">
        <f>AX6*AY6/AZ6/3</f>
        <v>22500</v>
      </c>
      <c r="BB6" s="32">
        <f>SUM(BA6,AW6,AS6)</f>
        <v>29777.777777777777</v>
      </c>
      <c r="BD6" s="42">
        <v>1</v>
      </c>
      <c r="BE6" s="32" t="s">
        <v>188</v>
      </c>
      <c r="BF6" s="32">
        <v>0.4</v>
      </c>
      <c r="BG6" s="33">
        <v>400000</v>
      </c>
      <c r="BH6" s="32">
        <v>2.2000000000000002</v>
      </c>
      <c r="BI6" s="33">
        <v>100000</v>
      </c>
      <c r="BJ6" s="32">
        <f>BI6*BH6</f>
        <v>220000.00000000003</v>
      </c>
      <c r="BK6" s="32">
        <v>40</v>
      </c>
      <c r="BL6" s="32">
        <v>3800</v>
      </c>
      <c r="BM6" s="32">
        <f>BL6*BK6</f>
        <v>152000</v>
      </c>
      <c r="BO6" s="42">
        <v>1</v>
      </c>
      <c r="BP6" s="32" t="s">
        <v>188</v>
      </c>
      <c r="BQ6" s="32">
        <v>0.4</v>
      </c>
      <c r="BR6" s="32">
        <v>2.2000000000000002</v>
      </c>
      <c r="BS6" s="32">
        <v>25</v>
      </c>
      <c r="BT6" s="32">
        <v>125</v>
      </c>
      <c r="BU6" s="32">
        <v>125</v>
      </c>
      <c r="BV6" s="32">
        <v>125</v>
      </c>
      <c r="BW6" s="32">
        <v>0.75</v>
      </c>
      <c r="BX6" s="32">
        <v>26.5</v>
      </c>
      <c r="BZ6" s="42">
        <v>1</v>
      </c>
      <c r="CA6" s="32" t="s">
        <v>188</v>
      </c>
      <c r="CB6" s="32">
        <v>0.4</v>
      </c>
      <c r="CC6" s="32">
        <f>BB6</f>
        <v>29777.777777777777</v>
      </c>
      <c r="CD6" s="32">
        <v>8000000</v>
      </c>
      <c r="CE6" s="32">
        <f>CD6/3</f>
        <v>2666666.6666666665</v>
      </c>
      <c r="CF6" s="32">
        <f>CC6+CE6</f>
        <v>2696444.4444444445</v>
      </c>
      <c r="CH6" s="42">
        <v>1</v>
      </c>
      <c r="CI6" s="32" t="s">
        <v>188</v>
      </c>
      <c r="CJ6" s="32">
        <v>0.4</v>
      </c>
      <c r="CK6" s="32">
        <f>Z6</f>
        <v>250000</v>
      </c>
      <c r="CL6" s="32">
        <f>AC6+AF6+AI6</f>
        <v>750000</v>
      </c>
      <c r="CM6" s="32">
        <f>AK6</f>
        <v>107000</v>
      </c>
      <c r="CN6" s="32">
        <v>800000</v>
      </c>
      <c r="CO6" s="33">
        <f>BG6+BJ6+BM6</f>
        <v>772000</v>
      </c>
      <c r="CP6" s="32">
        <f>SUM(CK6:CO6)</f>
        <v>2679000</v>
      </c>
      <c r="CR6" s="42">
        <v>1</v>
      </c>
      <c r="CS6" s="32" t="s">
        <v>188</v>
      </c>
      <c r="CT6" s="32">
        <v>0.4</v>
      </c>
      <c r="CU6" s="32">
        <f>CP6</f>
        <v>2679000</v>
      </c>
      <c r="CV6" s="32">
        <f>CF6</f>
        <v>2696444.4444444445</v>
      </c>
      <c r="CW6" s="32">
        <f>SUM(CU6:CV6)</f>
        <v>5375444.444444444</v>
      </c>
      <c r="CY6" s="42">
        <v>1</v>
      </c>
      <c r="CZ6" s="32" t="s">
        <v>188</v>
      </c>
      <c r="DA6" s="32">
        <v>0.4</v>
      </c>
      <c r="DB6" s="32">
        <v>2.2000000000000002</v>
      </c>
      <c r="DC6" s="32">
        <v>3800</v>
      </c>
      <c r="DD6" s="32">
        <f>DC6*DB6*1000</f>
        <v>8360000</v>
      </c>
      <c r="DE6" s="32">
        <f>CW6</f>
        <v>5375444.444444444</v>
      </c>
      <c r="DF6" s="32">
        <f>DD6-DE6</f>
        <v>2984555.555555556</v>
      </c>
      <c r="DG6" s="32">
        <f>DF6/DA6</f>
        <v>7461388.8888888899</v>
      </c>
      <c r="DH6" s="32">
        <f>DD6/DE6</f>
        <v>1.555220240186858</v>
      </c>
    </row>
    <row r="7" spans="1:112" ht="15" customHeight="1">
      <c r="A7" s="42">
        <v>2</v>
      </c>
      <c r="B7" s="36" t="s">
        <v>189</v>
      </c>
      <c r="C7" s="42">
        <v>65</v>
      </c>
      <c r="D7" s="36" t="s">
        <v>31</v>
      </c>
      <c r="E7" s="36" t="s">
        <v>29</v>
      </c>
      <c r="F7" s="36" t="s">
        <v>32</v>
      </c>
      <c r="H7" s="42">
        <v>2</v>
      </c>
      <c r="I7" s="32" t="s">
        <v>189</v>
      </c>
      <c r="J7" s="32">
        <v>0.125</v>
      </c>
      <c r="K7" s="32">
        <v>0.8</v>
      </c>
      <c r="L7" s="32">
        <f t="shared" ref="L7:L35" si="0">K7/J7</f>
        <v>6.4</v>
      </c>
      <c r="M7" s="32" t="s">
        <v>64</v>
      </c>
      <c r="N7" s="32">
        <v>7</v>
      </c>
      <c r="O7" s="32">
        <v>25</v>
      </c>
      <c r="P7" s="32">
        <v>10</v>
      </c>
      <c r="Q7" s="32">
        <v>0</v>
      </c>
      <c r="R7" s="32">
        <v>0</v>
      </c>
      <c r="T7" s="42">
        <v>2</v>
      </c>
      <c r="U7" s="32" t="s">
        <v>189</v>
      </c>
      <c r="V7" s="32">
        <v>0.125</v>
      </c>
      <c r="W7" s="32" t="s">
        <v>64</v>
      </c>
      <c r="X7" s="32">
        <v>7</v>
      </c>
      <c r="Y7" s="32">
        <v>10000</v>
      </c>
      <c r="Z7" s="32">
        <f t="shared" ref="Z7:Z35" si="1">X7*Y7</f>
        <v>70000</v>
      </c>
      <c r="AA7" s="32">
        <v>25</v>
      </c>
      <c r="AB7" s="32">
        <v>1900</v>
      </c>
      <c r="AC7" s="32">
        <f t="shared" ref="AC7:AC35" si="2">AA7*AB7</f>
        <v>47500</v>
      </c>
      <c r="AD7" s="32">
        <v>10</v>
      </c>
      <c r="AE7" s="32">
        <v>1700</v>
      </c>
      <c r="AF7" s="32">
        <f t="shared" ref="AF7:AF35" si="3">AD7*AE7</f>
        <v>17000</v>
      </c>
      <c r="AG7" s="32">
        <v>0</v>
      </c>
      <c r="AH7" s="32">
        <v>2400</v>
      </c>
      <c r="AI7" s="32">
        <f t="shared" ref="AI7:AI35" si="4">AG7*AH7</f>
        <v>0</v>
      </c>
      <c r="AJ7" s="32">
        <v>0</v>
      </c>
      <c r="AK7" s="32">
        <v>0</v>
      </c>
      <c r="AM7" s="42">
        <v>2</v>
      </c>
      <c r="AN7" s="32" t="s">
        <v>189</v>
      </c>
      <c r="AO7" s="32">
        <v>0.125</v>
      </c>
      <c r="AP7" s="33">
        <v>45000</v>
      </c>
      <c r="AQ7" s="32">
        <v>1</v>
      </c>
      <c r="AR7" s="32">
        <v>4</v>
      </c>
      <c r="AS7" s="32">
        <f t="shared" ref="AS7:AS35" si="5">AP7*AQ7/AR7/3</f>
        <v>3750</v>
      </c>
      <c r="AT7" s="33">
        <v>27000</v>
      </c>
      <c r="AU7" s="32">
        <v>1</v>
      </c>
      <c r="AV7" s="32">
        <v>4</v>
      </c>
      <c r="AW7" s="32">
        <f t="shared" ref="AW7:AW35" si="6">AT7*AU7/AV7/3</f>
        <v>2250</v>
      </c>
      <c r="AX7" s="33">
        <v>270000</v>
      </c>
      <c r="AY7" s="32">
        <v>1</v>
      </c>
      <c r="AZ7" s="32">
        <v>5</v>
      </c>
      <c r="BA7" s="32">
        <f t="shared" ref="BA7:BA35" si="7">AX7*AY7/AZ7/3</f>
        <v>18000</v>
      </c>
      <c r="BB7" s="32">
        <f t="shared" ref="BB7:BB35" si="8">SUM(BA7,AW7,AS7)</f>
        <v>24000</v>
      </c>
      <c r="BD7" s="42">
        <v>2</v>
      </c>
      <c r="BE7" s="32" t="s">
        <v>189</v>
      </c>
      <c r="BF7" s="32">
        <v>0.125</v>
      </c>
      <c r="BG7" s="33">
        <v>125000</v>
      </c>
      <c r="BH7" s="32">
        <v>0.8</v>
      </c>
      <c r="BI7" s="33">
        <v>100000</v>
      </c>
      <c r="BJ7" s="32">
        <f t="shared" ref="BJ7:BJ35" si="9">BI7*BH7</f>
        <v>80000</v>
      </c>
      <c r="BK7" s="32">
        <v>13</v>
      </c>
      <c r="BL7" s="32">
        <v>3800</v>
      </c>
      <c r="BM7" s="32">
        <f t="shared" ref="BM7:BM35" si="10">BL7*BK7</f>
        <v>49400</v>
      </c>
      <c r="BO7" s="42">
        <v>2</v>
      </c>
      <c r="BP7" s="32" t="s">
        <v>189</v>
      </c>
      <c r="BQ7" s="32">
        <v>0.125</v>
      </c>
      <c r="BR7" s="32">
        <v>0.8</v>
      </c>
      <c r="BS7" s="32">
        <v>7</v>
      </c>
      <c r="BT7" s="32">
        <v>25</v>
      </c>
      <c r="BU7" s="32">
        <v>10</v>
      </c>
      <c r="BV7" s="32">
        <v>0</v>
      </c>
      <c r="BW7" s="32">
        <v>0</v>
      </c>
      <c r="BX7" s="32">
        <v>10.75</v>
      </c>
      <c r="BZ7" s="42">
        <v>2</v>
      </c>
      <c r="CA7" s="32" t="s">
        <v>189</v>
      </c>
      <c r="CB7" s="32">
        <v>0.125</v>
      </c>
      <c r="CC7" s="32">
        <f t="shared" ref="CC7:CC55" si="11">BB7</f>
        <v>24000</v>
      </c>
      <c r="CD7" s="32">
        <v>2500000</v>
      </c>
      <c r="CE7" s="32">
        <f t="shared" ref="CE7:CE55" si="12">CD7/3</f>
        <v>833333.33333333337</v>
      </c>
      <c r="CF7" s="32">
        <f t="shared" ref="CF7:CF55" si="13">CC7+CE7</f>
        <v>857333.33333333337</v>
      </c>
      <c r="CH7" s="42">
        <v>2</v>
      </c>
      <c r="CI7" s="32" t="s">
        <v>189</v>
      </c>
      <c r="CJ7" s="32">
        <v>0.125</v>
      </c>
      <c r="CK7" s="32">
        <f t="shared" ref="CK7:CK55" si="14">Z7</f>
        <v>70000</v>
      </c>
      <c r="CL7" s="32">
        <f t="shared" ref="CL7:CL55" si="15">AC7+AF7+AI7</f>
        <v>64500</v>
      </c>
      <c r="CM7" s="32">
        <f t="shared" ref="CM7:CM55" si="16">AK7</f>
        <v>0</v>
      </c>
      <c r="CN7" s="32">
        <v>320000</v>
      </c>
      <c r="CO7" s="33">
        <f t="shared" ref="CO7:CO55" si="17">BG7+BJ7+BM7</f>
        <v>254400</v>
      </c>
      <c r="CP7" s="32">
        <f t="shared" ref="CP7:CP55" si="18">SUM(CK7:CO7)</f>
        <v>708900</v>
      </c>
      <c r="CR7" s="42">
        <v>2</v>
      </c>
      <c r="CS7" s="32" t="s">
        <v>189</v>
      </c>
      <c r="CT7" s="32">
        <v>0.125</v>
      </c>
      <c r="CU7" s="32">
        <f t="shared" ref="CU7:CU55" si="19">CP7</f>
        <v>708900</v>
      </c>
      <c r="CV7" s="32">
        <f t="shared" ref="CV7:CV55" si="20">CF7</f>
        <v>857333.33333333337</v>
      </c>
      <c r="CW7" s="32">
        <f t="shared" ref="CW7:CW55" si="21">SUM(CU7:CV7)</f>
        <v>1566233.3333333335</v>
      </c>
      <c r="CY7" s="42">
        <v>2</v>
      </c>
      <c r="CZ7" s="32" t="s">
        <v>189</v>
      </c>
      <c r="DA7" s="32">
        <v>0.125</v>
      </c>
      <c r="DB7" s="32">
        <v>0.8</v>
      </c>
      <c r="DC7" s="32">
        <v>3800</v>
      </c>
      <c r="DD7" s="32">
        <f t="shared" ref="DD7:DD55" si="22">DC7*DB7*1000</f>
        <v>3040000</v>
      </c>
      <c r="DE7" s="32">
        <f t="shared" ref="DE7:DE55" si="23">CW7</f>
        <v>1566233.3333333335</v>
      </c>
      <c r="DF7" s="32">
        <f t="shared" ref="DF7:DF55" si="24">DD7-DE7</f>
        <v>1473766.6666666665</v>
      </c>
      <c r="DG7" s="32">
        <f t="shared" ref="DG7:DG55" si="25">DF7/DA7</f>
        <v>11790133.333333332</v>
      </c>
      <c r="DH7" s="32">
        <f t="shared" ref="DH7:DH55" si="26">DD7/DE7</f>
        <v>1.9409623938536189</v>
      </c>
    </row>
    <row r="8" spans="1:112" ht="15" customHeight="1">
      <c r="A8" s="42">
        <v>3</v>
      </c>
      <c r="B8" s="36" t="s">
        <v>190</v>
      </c>
      <c r="C8" s="42">
        <v>54</v>
      </c>
      <c r="D8" s="36" t="s">
        <v>28</v>
      </c>
      <c r="E8" s="36" t="s">
        <v>29</v>
      </c>
      <c r="F8" s="36" t="s">
        <v>32</v>
      </c>
      <c r="H8" s="42">
        <v>3</v>
      </c>
      <c r="I8" s="32" t="s">
        <v>190</v>
      </c>
      <c r="J8" s="32">
        <v>0.75</v>
      </c>
      <c r="K8" s="32">
        <v>3.7</v>
      </c>
      <c r="L8" s="32">
        <f t="shared" si="0"/>
        <v>4.9333333333333336</v>
      </c>
      <c r="M8" s="32" t="s">
        <v>65</v>
      </c>
      <c r="N8" s="32">
        <v>30</v>
      </c>
      <c r="O8" s="32">
        <v>175</v>
      </c>
      <c r="P8" s="32">
        <v>175</v>
      </c>
      <c r="Q8" s="32">
        <v>175</v>
      </c>
      <c r="R8" s="32">
        <v>0</v>
      </c>
      <c r="T8" s="42">
        <v>3</v>
      </c>
      <c r="U8" s="32" t="s">
        <v>190</v>
      </c>
      <c r="V8" s="32">
        <v>0.75</v>
      </c>
      <c r="W8" s="32" t="s">
        <v>65</v>
      </c>
      <c r="X8" s="32">
        <v>30</v>
      </c>
      <c r="Y8" s="32">
        <v>10000</v>
      </c>
      <c r="Z8" s="32">
        <f t="shared" si="1"/>
        <v>300000</v>
      </c>
      <c r="AA8" s="32">
        <v>175</v>
      </c>
      <c r="AB8" s="32">
        <v>1900</v>
      </c>
      <c r="AC8" s="32">
        <f t="shared" si="2"/>
        <v>332500</v>
      </c>
      <c r="AD8" s="32">
        <v>175</v>
      </c>
      <c r="AE8" s="32">
        <v>1700</v>
      </c>
      <c r="AF8" s="32">
        <f t="shared" si="3"/>
        <v>297500</v>
      </c>
      <c r="AG8" s="32">
        <v>175</v>
      </c>
      <c r="AH8" s="32">
        <v>2400</v>
      </c>
      <c r="AI8" s="32">
        <f t="shared" si="4"/>
        <v>420000</v>
      </c>
      <c r="AJ8" s="32">
        <v>0</v>
      </c>
      <c r="AK8" s="32">
        <v>0</v>
      </c>
      <c r="AM8" s="42">
        <v>3</v>
      </c>
      <c r="AN8" s="32" t="s">
        <v>190</v>
      </c>
      <c r="AO8" s="32">
        <v>0.75</v>
      </c>
      <c r="AP8" s="33">
        <v>55000</v>
      </c>
      <c r="AQ8" s="32">
        <v>2</v>
      </c>
      <c r="AR8" s="32">
        <v>4</v>
      </c>
      <c r="AS8" s="32">
        <f t="shared" si="5"/>
        <v>9166.6666666666661</v>
      </c>
      <c r="AT8" s="33">
        <v>30000</v>
      </c>
      <c r="AU8" s="32">
        <v>2</v>
      </c>
      <c r="AV8" s="32">
        <v>3</v>
      </c>
      <c r="AW8" s="32">
        <f t="shared" si="6"/>
        <v>6666.666666666667</v>
      </c>
      <c r="AX8" s="33">
        <v>270000</v>
      </c>
      <c r="AY8" s="32">
        <v>1</v>
      </c>
      <c r="AZ8" s="32">
        <v>4</v>
      </c>
      <c r="BA8" s="32">
        <f t="shared" si="7"/>
        <v>22500</v>
      </c>
      <c r="BB8" s="32">
        <f t="shared" si="8"/>
        <v>38333.333333333336</v>
      </c>
      <c r="BD8" s="42">
        <v>3</v>
      </c>
      <c r="BE8" s="32" t="s">
        <v>190</v>
      </c>
      <c r="BF8" s="32">
        <v>0.75</v>
      </c>
      <c r="BG8" s="33">
        <v>750000</v>
      </c>
      <c r="BH8" s="32">
        <v>3.7</v>
      </c>
      <c r="BI8" s="33">
        <v>100000</v>
      </c>
      <c r="BJ8" s="32">
        <f t="shared" si="9"/>
        <v>370000</v>
      </c>
      <c r="BK8" s="32">
        <v>75</v>
      </c>
      <c r="BL8" s="32">
        <v>3800</v>
      </c>
      <c r="BM8" s="32">
        <f t="shared" si="10"/>
        <v>285000</v>
      </c>
      <c r="BO8" s="42">
        <v>3</v>
      </c>
      <c r="BP8" s="32" t="s">
        <v>190</v>
      </c>
      <c r="BQ8" s="32">
        <v>0.75</v>
      </c>
      <c r="BR8" s="32">
        <v>3.7</v>
      </c>
      <c r="BS8" s="32">
        <v>30</v>
      </c>
      <c r="BT8" s="32">
        <v>175</v>
      </c>
      <c r="BU8" s="32">
        <v>175</v>
      </c>
      <c r="BV8" s="32">
        <v>175</v>
      </c>
      <c r="BW8" s="32">
        <v>0</v>
      </c>
      <c r="BX8" s="32">
        <v>25</v>
      </c>
      <c r="BZ8" s="42">
        <v>3</v>
      </c>
      <c r="CA8" s="32" t="s">
        <v>190</v>
      </c>
      <c r="CB8" s="32">
        <v>0.75</v>
      </c>
      <c r="CC8" s="32">
        <f t="shared" si="11"/>
        <v>38333.333333333336</v>
      </c>
      <c r="CD8" s="32">
        <v>15000000</v>
      </c>
      <c r="CE8" s="32">
        <f t="shared" si="12"/>
        <v>5000000</v>
      </c>
      <c r="CF8" s="32">
        <f t="shared" si="13"/>
        <v>5038333.333333333</v>
      </c>
      <c r="CH8" s="42">
        <v>3</v>
      </c>
      <c r="CI8" s="32" t="s">
        <v>190</v>
      </c>
      <c r="CJ8" s="32">
        <v>0.75</v>
      </c>
      <c r="CK8" s="32">
        <f t="shared" si="14"/>
        <v>300000</v>
      </c>
      <c r="CL8" s="32">
        <f t="shared" si="15"/>
        <v>1050000</v>
      </c>
      <c r="CM8" s="32">
        <f t="shared" si="16"/>
        <v>0</v>
      </c>
      <c r="CN8" s="32">
        <v>765000</v>
      </c>
      <c r="CO8" s="33">
        <f t="shared" si="17"/>
        <v>1405000</v>
      </c>
      <c r="CP8" s="32">
        <f t="shared" si="18"/>
        <v>3520000</v>
      </c>
      <c r="CR8" s="42">
        <v>3</v>
      </c>
      <c r="CS8" s="32" t="s">
        <v>190</v>
      </c>
      <c r="CT8" s="32">
        <v>0.75</v>
      </c>
      <c r="CU8" s="32">
        <f t="shared" si="19"/>
        <v>3520000</v>
      </c>
      <c r="CV8" s="32">
        <f t="shared" si="20"/>
        <v>5038333.333333333</v>
      </c>
      <c r="CW8" s="32">
        <f t="shared" si="21"/>
        <v>8558333.3333333321</v>
      </c>
      <c r="CY8" s="42">
        <v>3</v>
      </c>
      <c r="CZ8" s="32" t="s">
        <v>190</v>
      </c>
      <c r="DA8" s="32">
        <v>0.75</v>
      </c>
      <c r="DB8" s="32">
        <v>3.7</v>
      </c>
      <c r="DC8" s="32">
        <v>3800</v>
      </c>
      <c r="DD8" s="32">
        <f t="shared" si="22"/>
        <v>14060000</v>
      </c>
      <c r="DE8" s="32">
        <f t="shared" si="23"/>
        <v>8558333.3333333321</v>
      </c>
      <c r="DF8" s="32">
        <f t="shared" si="24"/>
        <v>5501666.6666666679</v>
      </c>
      <c r="DG8" s="32">
        <f t="shared" si="25"/>
        <v>7335555.5555555569</v>
      </c>
      <c r="DH8" s="32">
        <f t="shared" si="26"/>
        <v>1.6428432327166507</v>
      </c>
    </row>
    <row r="9" spans="1:112">
      <c r="A9" s="42">
        <v>4</v>
      </c>
      <c r="B9" s="36" t="s">
        <v>191</v>
      </c>
      <c r="C9" s="42">
        <v>65</v>
      </c>
      <c r="D9" s="36" t="s">
        <v>31</v>
      </c>
      <c r="E9" s="36" t="s">
        <v>29</v>
      </c>
      <c r="F9" s="36" t="s">
        <v>32</v>
      </c>
      <c r="H9" s="42">
        <v>4</v>
      </c>
      <c r="I9" s="32" t="s">
        <v>191</v>
      </c>
      <c r="J9" s="32">
        <v>0.25</v>
      </c>
      <c r="K9" s="32">
        <v>1.5</v>
      </c>
      <c r="L9" s="32">
        <f t="shared" si="0"/>
        <v>6</v>
      </c>
      <c r="M9" s="32" t="s">
        <v>64</v>
      </c>
      <c r="N9" s="32">
        <v>15</v>
      </c>
      <c r="O9" s="32">
        <v>50</v>
      </c>
      <c r="P9" s="32">
        <v>50</v>
      </c>
      <c r="Q9" s="32">
        <v>50</v>
      </c>
      <c r="R9" s="32">
        <v>0.25</v>
      </c>
      <c r="T9" s="42">
        <v>4</v>
      </c>
      <c r="U9" s="32" t="s">
        <v>191</v>
      </c>
      <c r="V9" s="32">
        <v>0.25</v>
      </c>
      <c r="W9" s="32" t="s">
        <v>64</v>
      </c>
      <c r="X9" s="32">
        <v>15</v>
      </c>
      <c r="Y9" s="32">
        <v>10000</v>
      </c>
      <c r="Z9" s="32">
        <f t="shared" si="1"/>
        <v>150000</v>
      </c>
      <c r="AA9" s="32">
        <v>50</v>
      </c>
      <c r="AB9" s="32">
        <v>1900</v>
      </c>
      <c r="AC9" s="32">
        <f t="shared" si="2"/>
        <v>95000</v>
      </c>
      <c r="AD9" s="32">
        <v>50</v>
      </c>
      <c r="AE9" s="32">
        <v>1700</v>
      </c>
      <c r="AF9" s="32">
        <f t="shared" si="3"/>
        <v>85000</v>
      </c>
      <c r="AG9" s="32">
        <v>50</v>
      </c>
      <c r="AH9" s="32">
        <v>2400</v>
      </c>
      <c r="AI9" s="32">
        <f t="shared" si="4"/>
        <v>120000</v>
      </c>
      <c r="AJ9" s="32">
        <v>0.25</v>
      </c>
      <c r="AK9" s="32">
        <v>50000</v>
      </c>
      <c r="AM9" s="42">
        <v>4</v>
      </c>
      <c r="AN9" s="32" t="s">
        <v>191</v>
      </c>
      <c r="AO9" s="32">
        <v>0.25</v>
      </c>
      <c r="AP9" s="33">
        <v>45000</v>
      </c>
      <c r="AQ9" s="32">
        <v>1</v>
      </c>
      <c r="AR9" s="32">
        <v>4</v>
      </c>
      <c r="AS9" s="32">
        <f t="shared" si="5"/>
        <v>3750</v>
      </c>
      <c r="AT9" s="33">
        <v>27000</v>
      </c>
      <c r="AU9" s="32">
        <v>1</v>
      </c>
      <c r="AV9" s="32">
        <v>4</v>
      </c>
      <c r="AW9" s="32">
        <f t="shared" si="6"/>
        <v>2250</v>
      </c>
      <c r="AX9" s="33">
        <v>275000</v>
      </c>
      <c r="AY9" s="32">
        <v>1</v>
      </c>
      <c r="AZ9" s="32">
        <v>5</v>
      </c>
      <c r="BA9" s="32">
        <f t="shared" si="7"/>
        <v>18333.333333333332</v>
      </c>
      <c r="BB9" s="32">
        <f t="shared" si="8"/>
        <v>24333.333333333332</v>
      </c>
      <c r="BD9" s="42">
        <v>4</v>
      </c>
      <c r="BE9" s="32" t="s">
        <v>191</v>
      </c>
      <c r="BF9" s="32">
        <v>0.25</v>
      </c>
      <c r="BG9" s="33">
        <v>250000</v>
      </c>
      <c r="BH9" s="32">
        <v>1.5</v>
      </c>
      <c r="BI9" s="33">
        <v>100000</v>
      </c>
      <c r="BJ9" s="32">
        <f t="shared" si="9"/>
        <v>150000</v>
      </c>
      <c r="BK9" s="32">
        <v>25</v>
      </c>
      <c r="BL9" s="32">
        <v>3800</v>
      </c>
      <c r="BM9" s="32">
        <f t="shared" si="10"/>
        <v>95000</v>
      </c>
      <c r="BO9" s="42">
        <v>4</v>
      </c>
      <c r="BP9" s="32" t="s">
        <v>191</v>
      </c>
      <c r="BQ9" s="32">
        <v>0.25</v>
      </c>
      <c r="BR9" s="32">
        <v>1.5</v>
      </c>
      <c r="BS9" s="32">
        <v>15</v>
      </c>
      <c r="BT9" s="32">
        <v>50</v>
      </c>
      <c r="BU9" s="32">
        <v>50</v>
      </c>
      <c r="BV9" s="32">
        <v>50</v>
      </c>
      <c r="BW9" s="32">
        <v>0.25</v>
      </c>
      <c r="BX9" s="32">
        <v>19.375</v>
      </c>
      <c r="BZ9" s="42">
        <v>4</v>
      </c>
      <c r="CA9" s="32" t="s">
        <v>191</v>
      </c>
      <c r="CB9" s="32">
        <v>0.25</v>
      </c>
      <c r="CC9" s="32">
        <f t="shared" si="11"/>
        <v>24333.333333333332</v>
      </c>
      <c r="CD9" s="32">
        <v>5000000</v>
      </c>
      <c r="CE9" s="32">
        <f t="shared" si="12"/>
        <v>1666666.6666666667</v>
      </c>
      <c r="CF9" s="32">
        <f t="shared" si="13"/>
        <v>1691000</v>
      </c>
      <c r="CH9" s="42">
        <v>4</v>
      </c>
      <c r="CI9" s="32" t="s">
        <v>191</v>
      </c>
      <c r="CJ9" s="32">
        <v>0.25</v>
      </c>
      <c r="CK9" s="32">
        <f t="shared" si="14"/>
        <v>150000</v>
      </c>
      <c r="CL9" s="32">
        <f t="shared" si="15"/>
        <v>300000</v>
      </c>
      <c r="CM9" s="32">
        <f t="shared" si="16"/>
        <v>50000</v>
      </c>
      <c r="CN9" s="32">
        <v>545000</v>
      </c>
      <c r="CO9" s="33">
        <f t="shared" si="17"/>
        <v>495000</v>
      </c>
      <c r="CP9" s="32">
        <f t="shared" si="18"/>
        <v>1540000</v>
      </c>
      <c r="CR9" s="42">
        <v>4</v>
      </c>
      <c r="CS9" s="32" t="s">
        <v>191</v>
      </c>
      <c r="CT9" s="32">
        <v>0.25</v>
      </c>
      <c r="CU9" s="32">
        <f t="shared" si="19"/>
        <v>1540000</v>
      </c>
      <c r="CV9" s="32">
        <f t="shared" si="20"/>
        <v>1691000</v>
      </c>
      <c r="CW9" s="32">
        <f t="shared" si="21"/>
        <v>3231000</v>
      </c>
      <c r="CY9" s="42">
        <v>4</v>
      </c>
      <c r="CZ9" s="32" t="s">
        <v>191</v>
      </c>
      <c r="DA9" s="32">
        <v>0.25</v>
      </c>
      <c r="DB9" s="32">
        <v>1.5</v>
      </c>
      <c r="DC9" s="32">
        <v>3800</v>
      </c>
      <c r="DD9" s="32">
        <f t="shared" si="22"/>
        <v>5700000</v>
      </c>
      <c r="DE9" s="32">
        <f t="shared" si="23"/>
        <v>3231000</v>
      </c>
      <c r="DF9" s="32">
        <f t="shared" si="24"/>
        <v>2469000</v>
      </c>
      <c r="DG9" s="32">
        <f t="shared" si="25"/>
        <v>9876000</v>
      </c>
      <c r="DH9" s="32">
        <f t="shared" si="26"/>
        <v>1.7641597028783658</v>
      </c>
    </row>
    <row r="10" spans="1:112">
      <c r="A10" s="42">
        <v>5</v>
      </c>
      <c r="B10" s="36" t="s">
        <v>192</v>
      </c>
      <c r="C10" s="42">
        <v>52</v>
      </c>
      <c r="D10" s="36" t="s">
        <v>28</v>
      </c>
      <c r="E10" s="36" t="s">
        <v>29</v>
      </c>
      <c r="F10" s="36" t="s">
        <v>32</v>
      </c>
      <c r="H10" s="42">
        <v>5</v>
      </c>
      <c r="I10" s="32" t="s">
        <v>192</v>
      </c>
      <c r="J10" s="32">
        <v>0.5</v>
      </c>
      <c r="K10" s="32">
        <v>2.5</v>
      </c>
      <c r="L10" s="32">
        <f t="shared" si="0"/>
        <v>5</v>
      </c>
      <c r="M10" s="32" t="s">
        <v>216</v>
      </c>
      <c r="N10" s="32">
        <v>20</v>
      </c>
      <c r="O10" s="32">
        <v>100</v>
      </c>
      <c r="P10" s="32">
        <v>50</v>
      </c>
      <c r="Q10" s="32">
        <v>50</v>
      </c>
      <c r="R10" s="32">
        <v>0.2</v>
      </c>
      <c r="T10" s="42">
        <v>5</v>
      </c>
      <c r="U10" s="32" t="s">
        <v>192</v>
      </c>
      <c r="V10" s="32">
        <v>0.5</v>
      </c>
      <c r="W10" s="32" t="s">
        <v>216</v>
      </c>
      <c r="X10" s="32">
        <v>20</v>
      </c>
      <c r="Y10" s="32">
        <v>10000</v>
      </c>
      <c r="Z10" s="32">
        <f t="shared" si="1"/>
        <v>200000</v>
      </c>
      <c r="AA10" s="32">
        <v>100</v>
      </c>
      <c r="AB10" s="32">
        <v>1900</v>
      </c>
      <c r="AC10" s="32">
        <f t="shared" si="2"/>
        <v>190000</v>
      </c>
      <c r="AD10" s="32">
        <v>50</v>
      </c>
      <c r="AE10" s="32">
        <v>1700</v>
      </c>
      <c r="AF10" s="32">
        <f t="shared" si="3"/>
        <v>85000</v>
      </c>
      <c r="AG10" s="32">
        <v>50</v>
      </c>
      <c r="AH10" s="32">
        <v>2400</v>
      </c>
      <c r="AI10" s="32">
        <f t="shared" si="4"/>
        <v>120000</v>
      </c>
      <c r="AJ10" s="32">
        <v>0.2</v>
      </c>
      <c r="AK10" s="32">
        <v>25000</v>
      </c>
      <c r="AM10" s="42">
        <v>5</v>
      </c>
      <c r="AN10" s="32" t="s">
        <v>192</v>
      </c>
      <c r="AO10" s="32">
        <v>0.5</v>
      </c>
      <c r="AP10" s="33">
        <v>45000</v>
      </c>
      <c r="AQ10" s="32">
        <v>1</v>
      </c>
      <c r="AR10" s="32">
        <v>3</v>
      </c>
      <c r="AS10" s="32">
        <f t="shared" si="5"/>
        <v>5000</v>
      </c>
      <c r="AT10" s="33">
        <v>27000</v>
      </c>
      <c r="AU10" s="32">
        <v>1</v>
      </c>
      <c r="AV10" s="32">
        <v>4</v>
      </c>
      <c r="AW10" s="32">
        <f t="shared" si="6"/>
        <v>2250</v>
      </c>
      <c r="AX10" s="33">
        <v>265000</v>
      </c>
      <c r="AY10" s="32">
        <v>1</v>
      </c>
      <c r="AZ10" s="32">
        <v>5</v>
      </c>
      <c r="BA10" s="32">
        <f t="shared" si="7"/>
        <v>17666.666666666668</v>
      </c>
      <c r="BB10" s="32">
        <f t="shared" si="8"/>
        <v>24916.666666666668</v>
      </c>
      <c r="BD10" s="42">
        <v>5</v>
      </c>
      <c r="BE10" s="32" t="s">
        <v>192</v>
      </c>
      <c r="BF10" s="32">
        <v>0.5</v>
      </c>
      <c r="BG10" s="33">
        <v>500000</v>
      </c>
      <c r="BH10" s="32">
        <v>2.5</v>
      </c>
      <c r="BI10" s="33">
        <v>100000</v>
      </c>
      <c r="BJ10" s="32">
        <f t="shared" si="9"/>
        <v>250000</v>
      </c>
      <c r="BK10" s="32">
        <v>50</v>
      </c>
      <c r="BL10" s="32">
        <v>3800</v>
      </c>
      <c r="BM10" s="32">
        <f t="shared" si="10"/>
        <v>190000</v>
      </c>
      <c r="BO10" s="42">
        <v>5</v>
      </c>
      <c r="BP10" s="32" t="s">
        <v>192</v>
      </c>
      <c r="BQ10" s="32">
        <v>0.5</v>
      </c>
      <c r="BR10" s="32">
        <v>2.5</v>
      </c>
      <c r="BS10" s="32">
        <v>20</v>
      </c>
      <c r="BT10" s="32">
        <v>100</v>
      </c>
      <c r="BU10" s="32">
        <v>50</v>
      </c>
      <c r="BV10" s="32">
        <v>50</v>
      </c>
      <c r="BW10" s="32">
        <v>0.2</v>
      </c>
      <c r="BX10" s="32">
        <v>27.375</v>
      </c>
      <c r="BZ10" s="42">
        <v>5</v>
      </c>
      <c r="CA10" s="32" t="s">
        <v>192</v>
      </c>
      <c r="CB10" s="32">
        <v>0.5</v>
      </c>
      <c r="CC10" s="32">
        <f t="shared" si="11"/>
        <v>24916.666666666668</v>
      </c>
      <c r="CD10" s="32">
        <v>10000000</v>
      </c>
      <c r="CE10" s="32">
        <f t="shared" si="12"/>
        <v>3333333.3333333335</v>
      </c>
      <c r="CF10" s="32">
        <f t="shared" si="13"/>
        <v>3358250</v>
      </c>
      <c r="CH10" s="42">
        <v>5</v>
      </c>
      <c r="CI10" s="32" t="s">
        <v>192</v>
      </c>
      <c r="CJ10" s="32">
        <v>0.5</v>
      </c>
      <c r="CK10" s="32">
        <f t="shared" si="14"/>
        <v>200000</v>
      </c>
      <c r="CL10" s="32">
        <f t="shared" si="15"/>
        <v>395000</v>
      </c>
      <c r="CM10" s="32">
        <f t="shared" si="16"/>
        <v>25000</v>
      </c>
      <c r="CN10" s="32">
        <v>685000</v>
      </c>
      <c r="CO10" s="33">
        <f t="shared" si="17"/>
        <v>940000</v>
      </c>
      <c r="CP10" s="32">
        <f t="shared" si="18"/>
        <v>2245000</v>
      </c>
      <c r="CR10" s="42">
        <v>5</v>
      </c>
      <c r="CS10" s="32" t="s">
        <v>192</v>
      </c>
      <c r="CT10" s="32">
        <v>0.5</v>
      </c>
      <c r="CU10" s="32">
        <f t="shared" si="19"/>
        <v>2245000</v>
      </c>
      <c r="CV10" s="32">
        <f t="shared" si="20"/>
        <v>3358250</v>
      </c>
      <c r="CW10" s="32">
        <f t="shared" si="21"/>
        <v>5603250</v>
      </c>
      <c r="CY10" s="42">
        <v>5</v>
      </c>
      <c r="CZ10" s="32" t="s">
        <v>192</v>
      </c>
      <c r="DA10" s="32">
        <v>0.5</v>
      </c>
      <c r="DB10" s="32">
        <v>2.5</v>
      </c>
      <c r="DC10" s="32">
        <v>3800</v>
      </c>
      <c r="DD10" s="32">
        <f t="shared" si="22"/>
        <v>9500000</v>
      </c>
      <c r="DE10" s="32">
        <f t="shared" si="23"/>
        <v>5603250</v>
      </c>
      <c r="DF10" s="32">
        <f t="shared" si="24"/>
        <v>3896750</v>
      </c>
      <c r="DG10" s="32">
        <f t="shared" si="25"/>
        <v>7793500</v>
      </c>
      <c r="DH10" s="32">
        <f t="shared" si="26"/>
        <v>1.6954446080399768</v>
      </c>
    </row>
    <row r="11" spans="1:112">
      <c r="A11" s="42">
        <v>6</v>
      </c>
      <c r="B11" s="36" t="s">
        <v>193</v>
      </c>
      <c r="C11" s="42">
        <v>61</v>
      </c>
      <c r="D11" s="36" t="s">
        <v>31</v>
      </c>
      <c r="E11" s="36" t="s">
        <v>35</v>
      </c>
      <c r="F11" s="36" t="s">
        <v>36</v>
      </c>
      <c r="H11" s="42">
        <v>6</v>
      </c>
      <c r="I11" s="32" t="s">
        <v>193</v>
      </c>
      <c r="J11" s="32">
        <v>0.25</v>
      </c>
      <c r="K11" s="32">
        <v>1.6</v>
      </c>
      <c r="L11" s="32">
        <f t="shared" si="0"/>
        <v>6.4</v>
      </c>
      <c r="M11" s="32" t="s">
        <v>61</v>
      </c>
      <c r="N11" s="32">
        <v>15</v>
      </c>
      <c r="O11" s="32">
        <v>100</v>
      </c>
      <c r="P11" s="32">
        <v>0</v>
      </c>
      <c r="Q11" s="32">
        <v>50</v>
      </c>
      <c r="R11" s="32">
        <v>1.5</v>
      </c>
      <c r="T11" s="42">
        <v>6</v>
      </c>
      <c r="U11" s="32" t="s">
        <v>193</v>
      </c>
      <c r="V11" s="32">
        <v>0.25</v>
      </c>
      <c r="W11" s="32" t="s">
        <v>61</v>
      </c>
      <c r="X11" s="32">
        <v>15</v>
      </c>
      <c r="Y11" s="32">
        <v>10000</v>
      </c>
      <c r="Z11" s="32">
        <f t="shared" si="1"/>
        <v>150000</v>
      </c>
      <c r="AA11" s="32">
        <v>100</v>
      </c>
      <c r="AB11" s="32">
        <v>1900</v>
      </c>
      <c r="AC11" s="32">
        <f t="shared" si="2"/>
        <v>190000</v>
      </c>
      <c r="AD11" s="32">
        <v>0</v>
      </c>
      <c r="AE11" s="32">
        <v>1700</v>
      </c>
      <c r="AF11" s="32">
        <f t="shared" si="3"/>
        <v>0</v>
      </c>
      <c r="AG11" s="32">
        <v>50</v>
      </c>
      <c r="AH11" s="32">
        <v>2400</v>
      </c>
      <c r="AI11" s="32">
        <f t="shared" si="4"/>
        <v>120000</v>
      </c>
      <c r="AJ11" s="32">
        <v>1.5</v>
      </c>
      <c r="AK11" s="32">
        <v>150000</v>
      </c>
      <c r="AM11" s="42">
        <v>6</v>
      </c>
      <c r="AN11" s="32" t="s">
        <v>193</v>
      </c>
      <c r="AO11" s="32">
        <v>0.25</v>
      </c>
      <c r="AP11" s="33">
        <v>45000</v>
      </c>
      <c r="AQ11" s="32">
        <v>1</v>
      </c>
      <c r="AR11" s="32">
        <v>4</v>
      </c>
      <c r="AS11" s="32">
        <f t="shared" si="5"/>
        <v>3750</v>
      </c>
      <c r="AT11" s="33">
        <v>28000</v>
      </c>
      <c r="AU11" s="32">
        <v>1</v>
      </c>
      <c r="AV11" s="32">
        <v>4</v>
      </c>
      <c r="AW11" s="32">
        <f t="shared" si="6"/>
        <v>2333.3333333333335</v>
      </c>
      <c r="AX11" s="33">
        <v>270000</v>
      </c>
      <c r="AY11" s="32">
        <v>1</v>
      </c>
      <c r="AZ11" s="32">
        <v>5</v>
      </c>
      <c r="BA11" s="32">
        <f t="shared" si="7"/>
        <v>18000</v>
      </c>
      <c r="BB11" s="32">
        <f t="shared" si="8"/>
        <v>24083.333333333332</v>
      </c>
      <c r="BD11" s="42">
        <v>6</v>
      </c>
      <c r="BE11" s="32" t="s">
        <v>193</v>
      </c>
      <c r="BF11" s="32">
        <v>0.25</v>
      </c>
      <c r="BG11" s="33">
        <v>250000</v>
      </c>
      <c r="BH11" s="32">
        <v>1.6</v>
      </c>
      <c r="BI11" s="33">
        <v>100000</v>
      </c>
      <c r="BJ11" s="32">
        <f t="shared" si="9"/>
        <v>160000</v>
      </c>
      <c r="BK11" s="32">
        <v>25</v>
      </c>
      <c r="BL11" s="32">
        <v>3800</v>
      </c>
      <c r="BM11" s="32">
        <f t="shared" si="10"/>
        <v>95000</v>
      </c>
      <c r="BO11" s="42">
        <v>6</v>
      </c>
      <c r="BP11" s="32" t="s">
        <v>193</v>
      </c>
      <c r="BQ11" s="32">
        <v>0.25</v>
      </c>
      <c r="BR11" s="32">
        <v>1.6</v>
      </c>
      <c r="BS11" s="32">
        <v>15</v>
      </c>
      <c r="BT11" s="32">
        <v>100</v>
      </c>
      <c r="BU11" s="32">
        <v>0</v>
      </c>
      <c r="BV11" s="32">
        <v>50</v>
      </c>
      <c r="BW11" s="32">
        <v>1.5</v>
      </c>
      <c r="BX11" s="32">
        <v>24.25</v>
      </c>
      <c r="BZ11" s="42">
        <v>6</v>
      </c>
      <c r="CA11" s="32" t="s">
        <v>193</v>
      </c>
      <c r="CB11" s="32">
        <v>0.25</v>
      </c>
      <c r="CC11" s="32">
        <f t="shared" si="11"/>
        <v>24083.333333333332</v>
      </c>
      <c r="CD11" s="32">
        <v>5000000</v>
      </c>
      <c r="CE11" s="32">
        <f t="shared" si="12"/>
        <v>1666666.6666666667</v>
      </c>
      <c r="CF11" s="32">
        <f t="shared" si="13"/>
        <v>1690750</v>
      </c>
      <c r="CH11" s="42">
        <v>6</v>
      </c>
      <c r="CI11" s="32" t="s">
        <v>193</v>
      </c>
      <c r="CJ11" s="32">
        <v>0.25</v>
      </c>
      <c r="CK11" s="32">
        <f t="shared" si="14"/>
        <v>150000</v>
      </c>
      <c r="CL11" s="32">
        <f t="shared" si="15"/>
        <v>310000</v>
      </c>
      <c r="CM11" s="32">
        <f t="shared" si="16"/>
        <v>150000</v>
      </c>
      <c r="CN11" s="32">
        <v>600000</v>
      </c>
      <c r="CO11" s="33">
        <f t="shared" si="17"/>
        <v>505000</v>
      </c>
      <c r="CP11" s="32">
        <f t="shared" si="18"/>
        <v>1715000</v>
      </c>
      <c r="CR11" s="42">
        <v>6</v>
      </c>
      <c r="CS11" s="32" t="s">
        <v>193</v>
      </c>
      <c r="CT11" s="32">
        <v>0.25</v>
      </c>
      <c r="CU11" s="32">
        <f t="shared" si="19"/>
        <v>1715000</v>
      </c>
      <c r="CV11" s="32">
        <f t="shared" si="20"/>
        <v>1690750</v>
      </c>
      <c r="CW11" s="32">
        <f t="shared" si="21"/>
        <v>3405750</v>
      </c>
      <c r="CY11" s="42">
        <v>6</v>
      </c>
      <c r="CZ11" s="32" t="s">
        <v>193</v>
      </c>
      <c r="DA11" s="32">
        <v>0.25</v>
      </c>
      <c r="DB11" s="32">
        <v>1.6</v>
      </c>
      <c r="DC11" s="32">
        <v>3800</v>
      </c>
      <c r="DD11" s="32">
        <f t="shared" si="22"/>
        <v>6080000</v>
      </c>
      <c r="DE11" s="32">
        <f t="shared" si="23"/>
        <v>3405750</v>
      </c>
      <c r="DF11" s="32">
        <f t="shared" si="24"/>
        <v>2674250</v>
      </c>
      <c r="DG11" s="32">
        <f t="shared" si="25"/>
        <v>10697000</v>
      </c>
      <c r="DH11" s="32">
        <f t="shared" si="26"/>
        <v>1.7852161785216178</v>
      </c>
    </row>
    <row r="12" spans="1:112">
      <c r="A12" s="42">
        <v>7</v>
      </c>
      <c r="B12" s="36" t="s">
        <v>194</v>
      </c>
      <c r="C12" s="42">
        <v>32</v>
      </c>
      <c r="D12" s="36" t="s">
        <v>28</v>
      </c>
      <c r="E12" s="36" t="s">
        <v>35</v>
      </c>
      <c r="F12" s="36" t="s">
        <v>36</v>
      </c>
      <c r="H12" s="42">
        <v>7</v>
      </c>
      <c r="I12" s="32" t="s">
        <v>194</v>
      </c>
      <c r="J12" s="32">
        <v>0.25</v>
      </c>
      <c r="K12" s="32">
        <v>1.7</v>
      </c>
      <c r="L12" s="32">
        <f t="shared" si="0"/>
        <v>6.8</v>
      </c>
      <c r="M12" s="32" t="s">
        <v>61</v>
      </c>
      <c r="N12" s="32">
        <v>20</v>
      </c>
      <c r="O12" s="32">
        <v>50</v>
      </c>
      <c r="P12" s="32">
        <v>50</v>
      </c>
      <c r="Q12" s="32">
        <v>50</v>
      </c>
      <c r="R12" s="32">
        <v>0.15</v>
      </c>
      <c r="T12" s="42">
        <v>7</v>
      </c>
      <c r="U12" s="32" t="s">
        <v>194</v>
      </c>
      <c r="V12" s="32">
        <v>0.25</v>
      </c>
      <c r="W12" s="32" t="s">
        <v>61</v>
      </c>
      <c r="X12" s="32">
        <v>20</v>
      </c>
      <c r="Y12" s="32">
        <v>10000</v>
      </c>
      <c r="Z12" s="32">
        <f t="shared" si="1"/>
        <v>200000</v>
      </c>
      <c r="AA12" s="32">
        <v>50</v>
      </c>
      <c r="AB12" s="32">
        <v>1900</v>
      </c>
      <c r="AC12" s="32">
        <f t="shared" si="2"/>
        <v>95000</v>
      </c>
      <c r="AD12" s="32">
        <v>50</v>
      </c>
      <c r="AE12" s="32">
        <v>1700</v>
      </c>
      <c r="AF12" s="32">
        <f t="shared" si="3"/>
        <v>85000</v>
      </c>
      <c r="AG12" s="32">
        <v>50</v>
      </c>
      <c r="AH12" s="32">
        <v>2400</v>
      </c>
      <c r="AI12" s="32">
        <f t="shared" si="4"/>
        <v>120000</v>
      </c>
      <c r="AJ12" s="32">
        <v>0.15</v>
      </c>
      <c r="AK12" s="32">
        <v>25000</v>
      </c>
      <c r="AM12" s="42">
        <v>7</v>
      </c>
      <c r="AN12" s="32" t="s">
        <v>194</v>
      </c>
      <c r="AO12" s="32">
        <v>0.25</v>
      </c>
      <c r="AP12" s="33">
        <v>50000</v>
      </c>
      <c r="AQ12" s="32">
        <v>1</v>
      </c>
      <c r="AR12" s="32">
        <v>4</v>
      </c>
      <c r="AS12" s="32">
        <f t="shared" si="5"/>
        <v>4166.666666666667</v>
      </c>
      <c r="AT12" s="33">
        <v>28000</v>
      </c>
      <c r="AU12" s="32">
        <v>1</v>
      </c>
      <c r="AV12" s="32">
        <v>4</v>
      </c>
      <c r="AW12" s="32">
        <f t="shared" si="6"/>
        <v>2333.3333333333335</v>
      </c>
      <c r="AX12" s="33">
        <v>270000</v>
      </c>
      <c r="AY12" s="32">
        <v>1</v>
      </c>
      <c r="AZ12" s="32">
        <v>4</v>
      </c>
      <c r="BA12" s="32">
        <f t="shared" si="7"/>
        <v>22500</v>
      </c>
      <c r="BB12" s="32">
        <f t="shared" si="8"/>
        <v>29000</v>
      </c>
      <c r="BD12" s="42">
        <v>7</v>
      </c>
      <c r="BE12" s="32" t="s">
        <v>194</v>
      </c>
      <c r="BF12" s="32">
        <v>0.25</v>
      </c>
      <c r="BG12" s="33">
        <v>250000</v>
      </c>
      <c r="BH12" s="32">
        <v>1.7</v>
      </c>
      <c r="BI12" s="33">
        <v>100000</v>
      </c>
      <c r="BJ12" s="32">
        <f t="shared" si="9"/>
        <v>170000</v>
      </c>
      <c r="BK12" s="32">
        <v>25</v>
      </c>
      <c r="BL12" s="32">
        <v>3800</v>
      </c>
      <c r="BM12" s="32">
        <f t="shared" si="10"/>
        <v>95000</v>
      </c>
      <c r="BO12" s="42">
        <v>7</v>
      </c>
      <c r="BP12" s="32" t="s">
        <v>194</v>
      </c>
      <c r="BQ12" s="32">
        <v>0.25</v>
      </c>
      <c r="BR12" s="32">
        <v>1.7</v>
      </c>
      <c r="BS12" s="32">
        <v>20</v>
      </c>
      <c r="BT12" s="32">
        <v>50</v>
      </c>
      <c r="BU12" s="32">
        <v>50</v>
      </c>
      <c r="BV12" s="32">
        <v>50</v>
      </c>
      <c r="BW12" s="32">
        <v>0.15</v>
      </c>
      <c r="BX12" s="32">
        <v>28.5</v>
      </c>
      <c r="BZ12" s="42">
        <v>7</v>
      </c>
      <c r="CA12" s="32" t="s">
        <v>194</v>
      </c>
      <c r="CB12" s="32">
        <v>0.25</v>
      </c>
      <c r="CC12" s="32">
        <f t="shared" si="11"/>
        <v>29000</v>
      </c>
      <c r="CD12" s="32">
        <v>5000000</v>
      </c>
      <c r="CE12" s="32">
        <f t="shared" si="12"/>
        <v>1666666.6666666667</v>
      </c>
      <c r="CF12" s="32">
        <f t="shared" si="13"/>
        <v>1695666.6666666667</v>
      </c>
      <c r="CH12" s="42">
        <v>7</v>
      </c>
      <c r="CI12" s="32" t="s">
        <v>194</v>
      </c>
      <c r="CJ12" s="32">
        <v>0.25</v>
      </c>
      <c r="CK12" s="32">
        <f t="shared" si="14"/>
        <v>200000</v>
      </c>
      <c r="CL12" s="32">
        <f t="shared" si="15"/>
        <v>300000</v>
      </c>
      <c r="CM12" s="32">
        <f t="shared" si="16"/>
        <v>25000</v>
      </c>
      <c r="CN12" s="32">
        <v>710000</v>
      </c>
      <c r="CO12" s="33">
        <f t="shared" si="17"/>
        <v>515000</v>
      </c>
      <c r="CP12" s="32">
        <f t="shared" si="18"/>
        <v>1750000</v>
      </c>
      <c r="CR12" s="42">
        <v>7</v>
      </c>
      <c r="CS12" s="32" t="s">
        <v>194</v>
      </c>
      <c r="CT12" s="32">
        <v>0.25</v>
      </c>
      <c r="CU12" s="32">
        <f t="shared" si="19"/>
        <v>1750000</v>
      </c>
      <c r="CV12" s="32">
        <f t="shared" si="20"/>
        <v>1695666.6666666667</v>
      </c>
      <c r="CW12" s="32">
        <f t="shared" si="21"/>
        <v>3445666.666666667</v>
      </c>
      <c r="CY12" s="42">
        <v>7</v>
      </c>
      <c r="CZ12" s="32" t="s">
        <v>194</v>
      </c>
      <c r="DA12" s="32">
        <v>0.25</v>
      </c>
      <c r="DB12" s="32">
        <v>1.7</v>
      </c>
      <c r="DC12" s="32">
        <v>3800</v>
      </c>
      <c r="DD12" s="32">
        <f t="shared" si="22"/>
        <v>6460000</v>
      </c>
      <c r="DE12" s="32">
        <f t="shared" si="23"/>
        <v>3445666.666666667</v>
      </c>
      <c r="DF12" s="32">
        <f t="shared" si="24"/>
        <v>3014333.333333333</v>
      </c>
      <c r="DG12" s="32">
        <f t="shared" si="25"/>
        <v>12057333.333333332</v>
      </c>
      <c r="DH12" s="32">
        <f t="shared" si="26"/>
        <v>1.8748186127503141</v>
      </c>
    </row>
    <row r="13" spans="1:112">
      <c r="A13" s="42">
        <v>8</v>
      </c>
      <c r="B13" s="36" t="s">
        <v>195</v>
      </c>
      <c r="C13" s="42">
        <v>38</v>
      </c>
      <c r="D13" s="36" t="s">
        <v>31</v>
      </c>
      <c r="E13" s="36" t="s">
        <v>29</v>
      </c>
      <c r="F13" s="36" t="s">
        <v>30</v>
      </c>
      <c r="H13" s="42">
        <v>8</v>
      </c>
      <c r="I13" s="32" t="s">
        <v>195</v>
      </c>
      <c r="J13" s="32">
        <v>0.8</v>
      </c>
      <c r="K13" s="32">
        <v>4.5999999999999996</v>
      </c>
      <c r="L13" s="43">
        <f t="shared" si="0"/>
        <v>5.7499999999999991</v>
      </c>
      <c r="M13" s="32" t="s">
        <v>63</v>
      </c>
      <c r="N13" s="32">
        <v>40</v>
      </c>
      <c r="O13" s="32">
        <v>200</v>
      </c>
      <c r="P13" s="32">
        <v>100</v>
      </c>
      <c r="Q13" s="32">
        <v>150</v>
      </c>
      <c r="R13" s="32">
        <v>0.25</v>
      </c>
      <c r="T13" s="42">
        <v>8</v>
      </c>
      <c r="U13" s="32" t="s">
        <v>195</v>
      </c>
      <c r="V13" s="32">
        <v>0.8</v>
      </c>
      <c r="W13" s="32" t="s">
        <v>63</v>
      </c>
      <c r="X13" s="32">
        <v>40</v>
      </c>
      <c r="Y13" s="32">
        <v>11000</v>
      </c>
      <c r="Z13" s="32">
        <f t="shared" si="1"/>
        <v>440000</v>
      </c>
      <c r="AA13" s="32">
        <v>200</v>
      </c>
      <c r="AB13" s="32">
        <v>1900</v>
      </c>
      <c r="AC13" s="32">
        <f t="shared" si="2"/>
        <v>380000</v>
      </c>
      <c r="AD13" s="32">
        <v>100</v>
      </c>
      <c r="AE13" s="32">
        <v>1700</v>
      </c>
      <c r="AF13" s="32">
        <f t="shared" si="3"/>
        <v>170000</v>
      </c>
      <c r="AG13" s="32">
        <v>150</v>
      </c>
      <c r="AH13" s="32">
        <v>2400</v>
      </c>
      <c r="AI13" s="32">
        <f t="shared" si="4"/>
        <v>360000</v>
      </c>
      <c r="AJ13" s="32">
        <v>0.25</v>
      </c>
      <c r="AK13" s="32">
        <v>70000</v>
      </c>
      <c r="AM13" s="42">
        <v>8</v>
      </c>
      <c r="AN13" s="32" t="s">
        <v>195</v>
      </c>
      <c r="AO13" s="32">
        <v>0.8</v>
      </c>
      <c r="AP13" s="33">
        <v>50000</v>
      </c>
      <c r="AQ13" s="32">
        <v>2</v>
      </c>
      <c r="AR13" s="32">
        <v>3</v>
      </c>
      <c r="AS13" s="32">
        <f t="shared" si="5"/>
        <v>11111.111111111111</v>
      </c>
      <c r="AT13" s="33">
        <v>27000</v>
      </c>
      <c r="AU13" s="32">
        <v>2</v>
      </c>
      <c r="AV13" s="32">
        <v>2</v>
      </c>
      <c r="AW13" s="32">
        <f t="shared" si="6"/>
        <v>9000</v>
      </c>
      <c r="AX13" s="33">
        <v>265000</v>
      </c>
      <c r="AY13" s="32">
        <v>1</v>
      </c>
      <c r="AZ13" s="32">
        <v>4</v>
      </c>
      <c r="BA13" s="32">
        <f t="shared" si="7"/>
        <v>22083.333333333332</v>
      </c>
      <c r="BB13" s="32">
        <f t="shared" si="8"/>
        <v>42194.444444444445</v>
      </c>
      <c r="BD13" s="42">
        <v>8</v>
      </c>
      <c r="BE13" s="32" t="s">
        <v>195</v>
      </c>
      <c r="BF13" s="32">
        <v>0.8</v>
      </c>
      <c r="BG13" s="33">
        <v>800000</v>
      </c>
      <c r="BH13" s="32">
        <v>4.5999999999999996</v>
      </c>
      <c r="BI13" s="33">
        <v>100000</v>
      </c>
      <c r="BJ13" s="32">
        <f t="shared" si="9"/>
        <v>459999.99999999994</v>
      </c>
      <c r="BK13" s="32">
        <v>80</v>
      </c>
      <c r="BL13" s="32">
        <v>3800</v>
      </c>
      <c r="BM13" s="32">
        <f t="shared" si="10"/>
        <v>304000</v>
      </c>
      <c r="BO13" s="42">
        <v>8</v>
      </c>
      <c r="BP13" s="32" t="s">
        <v>195</v>
      </c>
      <c r="BQ13" s="32">
        <v>0.8</v>
      </c>
      <c r="BR13" s="32">
        <v>4.5999999999999996</v>
      </c>
      <c r="BS13" s="32">
        <v>40</v>
      </c>
      <c r="BT13" s="32">
        <v>200</v>
      </c>
      <c r="BU13" s="32">
        <v>100</v>
      </c>
      <c r="BV13" s="32">
        <v>150</v>
      </c>
      <c r="BW13" s="32">
        <v>0.25</v>
      </c>
      <c r="BX13" s="32">
        <v>24.375</v>
      </c>
      <c r="BZ13" s="42">
        <v>8</v>
      </c>
      <c r="CA13" s="32" t="s">
        <v>195</v>
      </c>
      <c r="CB13" s="32">
        <v>0.8</v>
      </c>
      <c r="CC13" s="32">
        <f t="shared" si="11"/>
        <v>42194.444444444445</v>
      </c>
      <c r="CD13" s="32">
        <v>16000000</v>
      </c>
      <c r="CE13" s="32">
        <f t="shared" si="12"/>
        <v>5333333.333333333</v>
      </c>
      <c r="CF13" s="32">
        <f t="shared" si="13"/>
        <v>5375527.7777777771</v>
      </c>
      <c r="CH13" s="42">
        <v>8</v>
      </c>
      <c r="CI13" s="32" t="s">
        <v>195</v>
      </c>
      <c r="CJ13" s="32">
        <v>0.8</v>
      </c>
      <c r="CK13" s="32">
        <f t="shared" si="14"/>
        <v>440000</v>
      </c>
      <c r="CL13" s="32">
        <f t="shared" si="15"/>
        <v>910000</v>
      </c>
      <c r="CM13" s="32">
        <f t="shared" si="16"/>
        <v>70000</v>
      </c>
      <c r="CN13" s="32">
        <v>690000</v>
      </c>
      <c r="CO13" s="33">
        <f t="shared" si="17"/>
        <v>1564000</v>
      </c>
      <c r="CP13" s="32">
        <f t="shared" si="18"/>
        <v>3674000</v>
      </c>
      <c r="CR13" s="42">
        <v>8</v>
      </c>
      <c r="CS13" s="32" t="s">
        <v>195</v>
      </c>
      <c r="CT13" s="32">
        <v>0.8</v>
      </c>
      <c r="CU13" s="32">
        <f t="shared" si="19"/>
        <v>3674000</v>
      </c>
      <c r="CV13" s="32">
        <f t="shared" si="20"/>
        <v>5375527.7777777771</v>
      </c>
      <c r="CW13" s="32">
        <f t="shared" si="21"/>
        <v>9049527.7777777761</v>
      </c>
      <c r="CY13" s="42">
        <v>8</v>
      </c>
      <c r="CZ13" s="32" t="s">
        <v>195</v>
      </c>
      <c r="DA13" s="32">
        <v>0.8</v>
      </c>
      <c r="DB13" s="32">
        <v>4.5999999999999996</v>
      </c>
      <c r="DC13" s="32">
        <v>3800</v>
      </c>
      <c r="DD13" s="32">
        <f t="shared" si="22"/>
        <v>17480000</v>
      </c>
      <c r="DE13" s="32">
        <f t="shared" si="23"/>
        <v>9049527.7777777761</v>
      </c>
      <c r="DF13" s="32">
        <f t="shared" si="24"/>
        <v>8430472.2222222239</v>
      </c>
      <c r="DG13" s="32">
        <f t="shared" si="25"/>
        <v>10538090.27777778</v>
      </c>
      <c r="DH13" s="32">
        <f t="shared" si="26"/>
        <v>1.931592501757305</v>
      </c>
    </row>
    <row r="14" spans="1:112">
      <c r="A14" s="42">
        <v>9</v>
      </c>
      <c r="B14" s="36" t="s">
        <v>3</v>
      </c>
      <c r="C14" s="42">
        <v>56</v>
      </c>
      <c r="D14" s="36" t="s">
        <v>31</v>
      </c>
      <c r="E14" s="36" t="s">
        <v>29</v>
      </c>
      <c r="F14" s="36" t="s">
        <v>30</v>
      </c>
      <c r="H14" s="42">
        <v>9</v>
      </c>
      <c r="I14" s="32" t="s">
        <v>3</v>
      </c>
      <c r="J14" s="32">
        <v>0.125</v>
      </c>
      <c r="K14" s="32">
        <v>0.8</v>
      </c>
      <c r="L14" s="32">
        <f t="shared" si="0"/>
        <v>6.4</v>
      </c>
      <c r="M14" s="32" t="s">
        <v>63</v>
      </c>
      <c r="N14" s="32">
        <v>5</v>
      </c>
      <c r="O14" s="32">
        <v>25</v>
      </c>
      <c r="P14" s="32">
        <v>25</v>
      </c>
      <c r="Q14" s="32">
        <v>25</v>
      </c>
      <c r="R14" s="32">
        <v>0.25</v>
      </c>
      <c r="T14" s="42">
        <v>9</v>
      </c>
      <c r="U14" s="32" t="s">
        <v>3</v>
      </c>
      <c r="V14" s="32">
        <v>0.125</v>
      </c>
      <c r="W14" s="32" t="s">
        <v>63</v>
      </c>
      <c r="X14" s="32">
        <v>5</v>
      </c>
      <c r="Y14" s="32">
        <v>11000</v>
      </c>
      <c r="Z14" s="32">
        <f t="shared" si="1"/>
        <v>55000</v>
      </c>
      <c r="AA14" s="32">
        <v>25</v>
      </c>
      <c r="AB14" s="32">
        <v>1900</v>
      </c>
      <c r="AC14" s="32">
        <f t="shared" si="2"/>
        <v>47500</v>
      </c>
      <c r="AD14" s="32">
        <v>25</v>
      </c>
      <c r="AE14" s="32">
        <v>1700</v>
      </c>
      <c r="AF14" s="32">
        <f t="shared" si="3"/>
        <v>42500</v>
      </c>
      <c r="AG14" s="32">
        <v>25</v>
      </c>
      <c r="AH14" s="32">
        <v>2400</v>
      </c>
      <c r="AI14" s="32">
        <f t="shared" si="4"/>
        <v>60000</v>
      </c>
      <c r="AJ14" s="32">
        <v>0.25</v>
      </c>
      <c r="AK14" s="32">
        <v>35000</v>
      </c>
      <c r="AM14" s="42">
        <v>9</v>
      </c>
      <c r="AN14" s="32" t="s">
        <v>3</v>
      </c>
      <c r="AO14" s="32">
        <v>0.125</v>
      </c>
      <c r="AP14" s="33">
        <v>45000</v>
      </c>
      <c r="AQ14" s="32">
        <v>1</v>
      </c>
      <c r="AR14" s="32">
        <v>4</v>
      </c>
      <c r="AS14" s="32">
        <f t="shared" si="5"/>
        <v>3750</v>
      </c>
      <c r="AT14" s="33">
        <v>27000</v>
      </c>
      <c r="AU14" s="32">
        <v>1</v>
      </c>
      <c r="AV14" s="32">
        <v>4</v>
      </c>
      <c r="AW14" s="32">
        <f t="shared" si="6"/>
        <v>2250</v>
      </c>
      <c r="AX14" s="33">
        <v>270000</v>
      </c>
      <c r="AY14" s="32">
        <v>1</v>
      </c>
      <c r="AZ14" s="32">
        <v>5</v>
      </c>
      <c r="BA14" s="32">
        <f t="shared" si="7"/>
        <v>18000</v>
      </c>
      <c r="BB14" s="32">
        <f t="shared" si="8"/>
        <v>24000</v>
      </c>
      <c r="BD14" s="42">
        <v>9</v>
      </c>
      <c r="BE14" s="32" t="s">
        <v>3</v>
      </c>
      <c r="BF14" s="32">
        <v>0.125</v>
      </c>
      <c r="BG14" s="33">
        <v>125000</v>
      </c>
      <c r="BH14" s="32">
        <v>0.8</v>
      </c>
      <c r="BI14" s="33">
        <v>100000</v>
      </c>
      <c r="BJ14" s="32">
        <f t="shared" si="9"/>
        <v>80000</v>
      </c>
      <c r="BK14" s="32">
        <v>13</v>
      </c>
      <c r="BL14" s="32">
        <v>3800</v>
      </c>
      <c r="BM14" s="32">
        <f t="shared" si="10"/>
        <v>49400</v>
      </c>
      <c r="BO14" s="42">
        <v>9</v>
      </c>
      <c r="BP14" s="32" t="s">
        <v>3</v>
      </c>
      <c r="BQ14" s="32">
        <v>0.125</v>
      </c>
      <c r="BR14" s="32">
        <v>0.8</v>
      </c>
      <c r="BS14" s="32">
        <v>5</v>
      </c>
      <c r="BT14" s="32">
        <v>25</v>
      </c>
      <c r="BU14" s="32">
        <v>25</v>
      </c>
      <c r="BV14" s="32">
        <v>25</v>
      </c>
      <c r="BW14" s="32">
        <v>0.25</v>
      </c>
      <c r="BX14" s="32">
        <v>11.25</v>
      </c>
      <c r="BZ14" s="42">
        <v>9</v>
      </c>
      <c r="CA14" s="32" t="s">
        <v>3</v>
      </c>
      <c r="CB14" s="32">
        <v>0.125</v>
      </c>
      <c r="CC14" s="32">
        <f t="shared" si="11"/>
        <v>24000</v>
      </c>
      <c r="CD14" s="32">
        <v>2500000</v>
      </c>
      <c r="CE14" s="32">
        <f t="shared" si="12"/>
        <v>833333.33333333337</v>
      </c>
      <c r="CF14" s="32">
        <f t="shared" si="13"/>
        <v>857333.33333333337</v>
      </c>
      <c r="CH14" s="42">
        <v>9</v>
      </c>
      <c r="CI14" s="32" t="s">
        <v>3</v>
      </c>
      <c r="CJ14" s="32">
        <v>0.125</v>
      </c>
      <c r="CK14" s="32">
        <f t="shared" si="14"/>
        <v>55000</v>
      </c>
      <c r="CL14" s="32">
        <f t="shared" si="15"/>
        <v>150000</v>
      </c>
      <c r="CM14" s="32">
        <f t="shared" si="16"/>
        <v>35000</v>
      </c>
      <c r="CN14" s="32">
        <v>310000</v>
      </c>
      <c r="CO14" s="33">
        <f t="shared" si="17"/>
        <v>254400</v>
      </c>
      <c r="CP14" s="32">
        <f t="shared" si="18"/>
        <v>804400</v>
      </c>
      <c r="CR14" s="42">
        <v>9</v>
      </c>
      <c r="CS14" s="32" t="s">
        <v>3</v>
      </c>
      <c r="CT14" s="32">
        <v>0.125</v>
      </c>
      <c r="CU14" s="32">
        <f t="shared" si="19"/>
        <v>804400</v>
      </c>
      <c r="CV14" s="32">
        <f t="shared" si="20"/>
        <v>857333.33333333337</v>
      </c>
      <c r="CW14" s="32">
        <f t="shared" si="21"/>
        <v>1661733.3333333335</v>
      </c>
      <c r="CY14" s="42">
        <v>9</v>
      </c>
      <c r="CZ14" s="32" t="s">
        <v>3</v>
      </c>
      <c r="DA14" s="32">
        <v>0.125</v>
      </c>
      <c r="DB14" s="32">
        <v>0.8</v>
      </c>
      <c r="DC14" s="32">
        <v>3800</v>
      </c>
      <c r="DD14" s="32">
        <f t="shared" si="22"/>
        <v>3040000</v>
      </c>
      <c r="DE14" s="32">
        <f t="shared" si="23"/>
        <v>1661733.3333333335</v>
      </c>
      <c r="DF14" s="32">
        <f t="shared" si="24"/>
        <v>1378266.6666666665</v>
      </c>
      <c r="DG14" s="32">
        <f t="shared" si="25"/>
        <v>11026133.333333332</v>
      </c>
      <c r="DH14" s="32">
        <f t="shared" si="26"/>
        <v>1.8294150686030648</v>
      </c>
    </row>
    <row r="15" spans="1:112">
      <c r="A15" s="42">
        <v>10</v>
      </c>
      <c r="B15" s="36" t="s">
        <v>196</v>
      </c>
      <c r="C15" s="42">
        <v>60</v>
      </c>
      <c r="D15" s="36" t="s">
        <v>31</v>
      </c>
      <c r="E15" s="36" t="s">
        <v>29</v>
      </c>
      <c r="F15" s="36" t="s">
        <v>30</v>
      </c>
      <c r="H15" s="42">
        <v>10</v>
      </c>
      <c r="I15" s="32" t="s">
        <v>196</v>
      </c>
      <c r="J15" s="32">
        <v>0.5</v>
      </c>
      <c r="K15" s="32">
        <v>2.5</v>
      </c>
      <c r="L15" s="32">
        <f t="shared" si="0"/>
        <v>5</v>
      </c>
      <c r="M15" s="32" t="s">
        <v>61</v>
      </c>
      <c r="N15" s="32">
        <v>20</v>
      </c>
      <c r="O15" s="32">
        <v>50</v>
      </c>
      <c r="P15" s="32">
        <v>50</v>
      </c>
      <c r="Q15" s="32">
        <v>50</v>
      </c>
      <c r="R15" s="32">
        <v>0</v>
      </c>
      <c r="T15" s="42">
        <v>10</v>
      </c>
      <c r="U15" s="32" t="s">
        <v>196</v>
      </c>
      <c r="V15" s="32">
        <v>0.5</v>
      </c>
      <c r="W15" s="32" t="s">
        <v>61</v>
      </c>
      <c r="X15" s="32">
        <v>20</v>
      </c>
      <c r="Y15" s="32">
        <v>10000</v>
      </c>
      <c r="Z15" s="32">
        <f t="shared" si="1"/>
        <v>200000</v>
      </c>
      <c r="AA15" s="32">
        <v>50</v>
      </c>
      <c r="AB15" s="32">
        <v>1900</v>
      </c>
      <c r="AC15" s="32">
        <f t="shared" si="2"/>
        <v>95000</v>
      </c>
      <c r="AD15" s="32">
        <v>50</v>
      </c>
      <c r="AE15" s="32">
        <v>1700</v>
      </c>
      <c r="AF15" s="32">
        <f t="shared" si="3"/>
        <v>85000</v>
      </c>
      <c r="AG15" s="32">
        <v>50</v>
      </c>
      <c r="AH15" s="32">
        <v>2400</v>
      </c>
      <c r="AI15" s="32">
        <f t="shared" si="4"/>
        <v>120000</v>
      </c>
      <c r="AJ15" s="32">
        <v>0</v>
      </c>
      <c r="AK15" s="32">
        <v>0</v>
      </c>
      <c r="AM15" s="42">
        <v>10</v>
      </c>
      <c r="AN15" s="32" t="s">
        <v>196</v>
      </c>
      <c r="AO15" s="32">
        <v>0.5</v>
      </c>
      <c r="AP15" s="33">
        <v>50000</v>
      </c>
      <c r="AQ15" s="32">
        <v>1</v>
      </c>
      <c r="AR15" s="32">
        <v>4</v>
      </c>
      <c r="AS15" s="32">
        <f t="shared" si="5"/>
        <v>4166.666666666667</v>
      </c>
      <c r="AT15" s="33">
        <v>27000</v>
      </c>
      <c r="AU15" s="32">
        <v>2</v>
      </c>
      <c r="AV15" s="32">
        <v>3</v>
      </c>
      <c r="AW15" s="32">
        <f t="shared" si="6"/>
        <v>6000</v>
      </c>
      <c r="AX15" s="33">
        <v>275000</v>
      </c>
      <c r="AY15" s="32">
        <v>1</v>
      </c>
      <c r="AZ15" s="32">
        <v>4</v>
      </c>
      <c r="BA15" s="32">
        <f t="shared" si="7"/>
        <v>22916.666666666668</v>
      </c>
      <c r="BB15" s="32">
        <f t="shared" si="8"/>
        <v>33083.333333333336</v>
      </c>
      <c r="BD15" s="42">
        <v>10</v>
      </c>
      <c r="BE15" s="32" t="s">
        <v>196</v>
      </c>
      <c r="BF15" s="32">
        <v>0.5</v>
      </c>
      <c r="BG15" s="33">
        <v>500000</v>
      </c>
      <c r="BH15" s="32">
        <v>2.5</v>
      </c>
      <c r="BI15" s="33">
        <v>100000</v>
      </c>
      <c r="BJ15" s="32">
        <f t="shared" si="9"/>
        <v>250000</v>
      </c>
      <c r="BK15" s="32">
        <v>50</v>
      </c>
      <c r="BL15" s="32">
        <v>3800</v>
      </c>
      <c r="BM15" s="32">
        <f t="shared" si="10"/>
        <v>190000</v>
      </c>
      <c r="BO15" s="42">
        <v>10</v>
      </c>
      <c r="BP15" s="32" t="s">
        <v>196</v>
      </c>
      <c r="BQ15" s="32">
        <v>0.5</v>
      </c>
      <c r="BR15" s="32">
        <v>2.5</v>
      </c>
      <c r="BS15" s="32">
        <v>20</v>
      </c>
      <c r="BT15" s="32">
        <v>50</v>
      </c>
      <c r="BU15" s="32">
        <v>50</v>
      </c>
      <c r="BV15" s="32">
        <v>50</v>
      </c>
      <c r="BW15" s="32">
        <v>0</v>
      </c>
      <c r="BX15" s="32">
        <v>19.625</v>
      </c>
      <c r="BZ15" s="42">
        <v>10</v>
      </c>
      <c r="CA15" s="32" t="s">
        <v>196</v>
      </c>
      <c r="CB15" s="32">
        <v>0.5</v>
      </c>
      <c r="CC15" s="32">
        <f t="shared" si="11"/>
        <v>33083.333333333336</v>
      </c>
      <c r="CD15" s="32">
        <v>10000000</v>
      </c>
      <c r="CE15" s="32">
        <f t="shared" si="12"/>
        <v>3333333.3333333335</v>
      </c>
      <c r="CF15" s="32">
        <f t="shared" si="13"/>
        <v>3366416.666666667</v>
      </c>
      <c r="CH15" s="42">
        <v>10</v>
      </c>
      <c r="CI15" s="32" t="s">
        <v>196</v>
      </c>
      <c r="CJ15" s="32">
        <v>0.5</v>
      </c>
      <c r="CK15" s="32">
        <f t="shared" si="14"/>
        <v>200000</v>
      </c>
      <c r="CL15" s="32">
        <f t="shared" si="15"/>
        <v>300000</v>
      </c>
      <c r="CM15" s="32">
        <f t="shared" si="16"/>
        <v>0</v>
      </c>
      <c r="CN15" s="32">
        <v>510000</v>
      </c>
      <c r="CO15" s="33">
        <f t="shared" si="17"/>
        <v>940000</v>
      </c>
      <c r="CP15" s="32">
        <f t="shared" si="18"/>
        <v>1950000</v>
      </c>
      <c r="CR15" s="42">
        <v>10</v>
      </c>
      <c r="CS15" s="32" t="s">
        <v>196</v>
      </c>
      <c r="CT15" s="32">
        <v>0.5</v>
      </c>
      <c r="CU15" s="32">
        <f t="shared" si="19"/>
        <v>1950000</v>
      </c>
      <c r="CV15" s="32">
        <f t="shared" si="20"/>
        <v>3366416.666666667</v>
      </c>
      <c r="CW15" s="32">
        <f t="shared" si="21"/>
        <v>5316416.666666667</v>
      </c>
      <c r="CY15" s="42">
        <v>10</v>
      </c>
      <c r="CZ15" s="32" t="s">
        <v>196</v>
      </c>
      <c r="DA15" s="32">
        <v>0.5</v>
      </c>
      <c r="DB15" s="32">
        <v>2.5</v>
      </c>
      <c r="DC15" s="32">
        <v>3800</v>
      </c>
      <c r="DD15" s="32">
        <f t="shared" si="22"/>
        <v>9500000</v>
      </c>
      <c r="DE15" s="32">
        <f t="shared" si="23"/>
        <v>5316416.666666667</v>
      </c>
      <c r="DF15" s="32">
        <f t="shared" si="24"/>
        <v>4183583.333333333</v>
      </c>
      <c r="DG15" s="32">
        <f t="shared" si="25"/>
        <v>8367166.666666666</v>
      </c>
      <c r="DH15" s="32">
        <f t="shared" si="26"/>
        <v>1.7869178801511041</v>
      </c>
    </row>
    <row r="16" spans="1:112">
      <c r="A16" s="42">
        <v>11</v>
      </c>
      <c r="B16" s="36" t="s">
        <v>197</v>
      </c>
      <c r="C16" s="42">
        <v>51</v>
      </c>
      <c r="D16" s="36" t="s">
        <v>31</v>
      </c>
      <c r="E16" s="36" t="s">
        <v>29</v>
      </c>
      <c r="F16" s="36" t="s">
        <v>32</v>
      </c>
      <c r="H16" s="42">
        <v>11</v>
      </c>
      <c r="I16" s="32" t="s">
        <v>197</v>
      </c>
      <c r="J16" s="32">
        <v>0.25</v>
      </c>
      <c r="K16" s="32">
        <v>1.6</v>
      </c>
      <c r="L16" s="32">
        <f t="shared" si="0"/>
        <v>6.4</v>
      </c>
      <c r="M16" s="32" t="s">
        <v>63</v>
      </c>
      <c r="N16" s="32">
        <v>10</v>
      </c>
      <c r="O16" s="32">
        <v>70</v>
      </c>
      <c r="P16" s="32">
        <v>0</v>
      </c>
      <c r="Q16" s="32">
        <v>70</v>
      </c>
      <c r="R16" s="32">
        <v>0</v>
      </c>
      <c r="T16" s="42">
        <v>11</v>
      </c>
      <c r="U16" s="32" t="s">
        <v>197</v>
      </c>
      <c r="V16" s="32">
        <v>0.25</v>
      </c>
      <c r="W16" s="32" t="s">
        <v>63</v>
      </c>
      <c r="X16" s="32">
        <v>10</v>
      </c>
      <c r="Y16" s="32">
        <v>11000</v>
      </c>
      <c r="Z16" s="32">
        <f t="shared" si="1"/>
        <v>110000</v>
      </c>
      <c r="AA16" s="32">
        <v>70</v>
      </c>
      <c r="AB16" s="32">
        <v>1900</v>
      </c>
      <c r="AC16" s="32">
        <f t="shared" si="2"/>
        <v>133000</v>
      </c>
      <c r="AD16" s="32">
        <v>0</v>
      </c>
      <c r="AE16" s="32">
        <v>1700</v>
      </c>
      <c r="AF16" s="32">
        <f t="shared" si="3"/>
        <v>0</v>
      </c>
      <c r="AG16" s="32">
        <v>70</v>
      </c>
      <c r="AH16" s="32">
        <v>2400</v>
      </c>
      <c r="AI16" s="32">
        <f t="shared" si="4"/>
        <v>168000</v>
      </c>
      <c r="AJ16" s="32">
        <v>0</v>
      </c>
      <c r="AK16" s="32">
        <v>0</v>
      </c>
      <c r="AM16" s="42">
        <v>11</v>
      </c>
      <c r="AN16" s="32" t="s">
        <v>197</v>
      </c>
      <c r="AO16" s="32">
        <v>0.25</v>
      </c>
      <c r="AP16" s="33">
        <v>45000</v>
      </c>
      <c r="AQ16" s="32">
        <v>1</v>
      </c>
      <c r="AR16" s="32">
        <v>5</v>
      </c>
      <c r="AS16" s="32">
        <f t="shared" si="5"/>
        <v>3000</v>
      </c>
      <c r="AT16" s="33">
        <v>28000</v>
      </c>
      <c r="AU16" s="32">
        <v>1</v>
      </c>
      <c r="AV16" s="32">
        <v>3</v>
      </c>
      <c r="AW16" s="32">
        <f t="shared" si="6"/>
        <v>3111.1111111111113</v>
      </c>
      <c r="AX16" s="33">
        <v>270000</v>
      </c>
      <c r="AY16" s="32">
        <v>1</v>
      </c>
      <c r="AZ16" s="32">
        <v>4</v>
      </c>
      <c r="BA16" s="32">
        <f t="shared" si="7"/>
        <v>22500</v>
      </c>
      <c r="BB16" s="32">
        <f t="shared" si="8"/>
        <v>28611.111111111109</v>
      </c>
      <c r="BD16" s="42">
        <v>11</v>
      </c>
      <c r="BE16" s="32" t="s">
        <v>197</v>
      </c>
      <c r="BF16" s="32">
        <v>0.25</v>
      </c>
      <c r="BG16" s="33">
        <v>250000</v>
      </c>
      <c r="BH16" s="32">
        <v>1.6</v>
      </c>
      <c r="BI16" s="33">
        <v>100000</v>
      </c>
      <c r="BJ16" s="32">
        <f t="shared" si="9"/>
        <v>160000</v>
      </c>
      <c r="BK16" s="32">
        <v>25</v>
      </c>
      <c r="BL16" s="32">
        <v>3800</v>
      </c>
      <c r="BM16" s="32">
        <f t="shared" si="10"/>
        <v>95000</v>
      </c>
      <c r="BO16" s="42">
        <v>11</v>
      </c>
      <c r="BP16" s="32" t="s">
        <v>197</v>
      </c>
      <c r="BQ16" s="32">
        <v>0.25</v>
      </c>
      <c r="BR16" s="32">
        <v>1.6</v>
      </c>
      <c r="BS16" s="32">
        <v>10</v>
      </c>
      <c r="BT16" s="32">
        <v>70</v>
      </c>
      <c r="BU16" s="32">
        <v>0</v>
      </c>
      <c r="BV16" s="32">
        <v>70</v>
      </c>
      <c r="BW16" s="32">
        <v>0</v>
      </c>
      <c r="BX16" s="32">
        <v>20.625</v>
      </c>
      <c r="BZ16" s="42">
        <v>11</v>
      </c>
      <c r="CA16" s="32" t="s">
        <v>197</v>
      </c>
      <c r="CB16" s="32">
        <v>0.25</v>
      </c>
      <c r="CC16" s="32">
        <f t="shared" si="11"/>
        <v>28611.111111111109</v>
      </c>
      <c r="CD16" s="32">
        <v>5000000</v>
      </c>
      <c r="CE16" s="32">
        <f t="shared" si="12"/>
        <v>1666666.6666666667</v>
      </c>
      <c r="CF16" s="32">
        <f t="shared" si="13"/>
        <v>1695277.7777777778</v>
      </c>
      <c r="CH16" s="42">
        <v>11</v>
      </c>
      <c r="CI16" s="32" t="s">
        <v>197</v>
      </c>
      <c r="CJ16" s="32">
        <v>0.25</v>
      </c>
      <c r="CK16" s="32">
        <f t="shared" si="14"/>
        <v>110000</v>
      </c>
      <c r="CL16" s="32">
        <f t="shared" si="15"/>
        <v>301000</v>
      </c>
      <c r="CM16" s="32">
        <f t="shared" si="16"/>
        <v>0</v>
      </c>
      <c r="CN16" s="32">
        <v>545000</v>
      </c>
      <c r="CO16" s="33">
        <f t="shared" si="17"/>
        <v>505000</v>
      </c>
      <c r="CP16" s="32">
        <f t="shared" si="18"/>
        <v>1461000</v>
      </c>
      <c r="CR16" s="42">
        <v>11</v>
      </c>
      <c r="CS16" s="32" t="s">
        <v>197</v>
      </c>
      <c r="CT16" s="32">
        <v>0.25</v>
      </c>
      <c r="CU16" s="32">
        <f t="shared" si="19"/>
        <v>1461000</v>
      </c>
      <c r="CV16" s="32">
        <f t="shared" si="20"/>
        <v>1695277.7777777778</v>
      </c>
      <c r="CW16" s="32">
        <f t="shared" si="21"/>
        <v>3156277.777777778</v>
      </c>
      <c r="CY16" s="42">
        <v>11</v>
      </c>
      <c r="CZ16" s="32" t="s">
        <v>197</v>
      </c>
      <c r="DA16" s="32">
        <v>0.25</v>
      </c>
      <c r="DB16" s="32">
        <v>1.6</v>
      </c>
      <c r="DC16" s="32">
        <v>3800</v>
      </c>
      <c r="DD16" s="32">
        <f t="shared" si="22"/>
        <v>6080000</v>
      </c>
      <c r="DE16" s="32">
        <f t="shared" si="23"/>
        <v>3156277.777777778</v>
      </c>
      <c r="DF16" s="32">
        <f t="shared" si="24"/>
        <v>2923722.222222222</v>
      </c>
      <c r="DG16" s="32">
        <f t="shared" si="25"/>
        <v>11694888.888888888</v>
      </c>
      <c r="DH16" s="32">
        <f t="shared" si="26"/>
        <v>1.9263196803548481</v>
      </c>
    </row>
    <row r="17" spans="1:112">
      <c r="A17" s="42">
        <v>12</v>
      </c>
      <c r="B17" s="36" t="s">
        <v>198</v>
      </c>
      <c r="C17" s="42">
        <v>40</v>
      </c>
      <c r="D17" s="36" t="s">
        <v>28</v>
      </c>
      <c r="E17" s="36" t="s">
        <v>29</v>
      </c>
      <c r="F17" s="36" t="s">
        <v>30</v>
      </c>
      <c r="H17" s="42">
        <v>12</v>
      </c>
      <c r="I17" s="32" t="s">
        <v>198</v>
      </c>
      <c r="J17" s="32">
        <v>0.5</v>
      </c>
      <c r="K17" s="32">
        <v>2.6</v>
      </c>
      <c r="L17" s="32">
        <f t="shared" si="0"/>
        <v>5.2</v>
      </c>
      <c r="M17" s="32" t="s">
        <v>217</v>
      </c>
      <c r="N17" s="32">
        <v>15</v>
      </c>
      <c r="O17" s="32">
        <v>150</v>
      </c>
      <c r="P17" s="32">
        <v>0</v>
      </c>
      <c r="Q17" s="32">
        <v>150</v>
      </c>
      <c r="R17" s="32">
        <v>0.5</v>
      </c>
      <c r="T17" s="42">
        <v>12</v>
      </c>
      <c r="U17" s="32" t="s">
        <v>198</v>
      </c>
      <c r="V17" s="32">
        <v>0.5</v>
      </c>
      <c r="W17" s="32" t="s">
        <v>217</v>
      </c>
      <c r="X17" s="32">
        <v>15</v>
      </c>
      <c r="Y17" s="32">
        <v>10000</v>
      </c>
      <c r="Z17" s="32">
        <f t="shared" si="1"/>
        <v>150000</v>
      </c>
      <c r="AA17" s="32">
        <v>150</v>
      </c>
      <c r="AB17" s="32">
        <v>1900</v>
      </c>
      <c r="AC17" s="32">
        <f t="shared" si="2"/>
        <v>285000</v>
      </c>
      <c r="AD17" s="32">
        <v>0</v>
      </c>
      <c r="AE17" s="32">
        <v>1700</v>
      </c>
      <c r="AF17" s="32">
        <f t="shared" si="3"/>
        <v>0</v>
      </c>
      <c r="AG17" s="32">
        <v>150</v>
      </c>
      <c r="AH17" s="32">
        <v>2400</v>
      </c>
      <c r="AI17" s="32">
        <f t="shared" si="4"/>
        <v>360000</v>
      </c>
      <c r="AJ17" s="32">
        <v>0.5</v>
      </c>
      <c r="AK17" s="32">
        <v>50000</v>
      </c>
      <c r="AM17" s="42">
        <v>12</v>
      </c>
      <c r="AN17" s="32" t="s">
        <v>198</v>
      </c>
      <c r="AO17" s="32">
        <v>0.5</v>
      </c>
      <c r="AP17" s="33">
        <v>45000</v>
      </c>
      <c r="AQ17" s="32">
        <v>1</v>
      </c>
      <c r="AR17" s="32">
        <v>4</v>
      </c>
      <c r="AS17" s="32">
        <f t="shared" si="5"/>
        <v>3750</v>
      </c>
      <c r="AT17" s="33">
        <v>30000</v>
      </c>
      <c r="AU17" s="32">
        <v>2</v>
      </c>
      <c r="AV17" s="32">
        <v>4</v>
      </c>
      <c r="AW17" s="32">
        <f t="shared" si="6"/>
        <v>5000</v>
      </c>
      <c r="AX17" s="33">
        <v>280000</v>
      </c>
      <c r="AY17" s="32">
        <v>1</v>
      </c>
      <c r="AZ17" s="32">
        <v>5</v>
      </c>
      <c r="BA17" s="32">
        <f t="shared" si="7"/>
        <v>18666.666666666668</v>
      </c>
      <c r="BB17" s="32">
        <f t="shared" si="8"/>
        <v>27416.666666666668</v>
      </c>
      <c r="BD17" s="42">
        <v>12</v>
      </c>
      <c r="BE17" s="32" t="s">
        <v>198</v>
      </c>
      <c r="BF17" s="32">
        <v>0.5</v>
      </c>
      <c r="BG17" s="33">
        <v>500000</v>
      </c>
      <c r="BH17" s="32">
        <v>2.6</v>
      </c>
      <c r="BI17" s="33">
        <v>100000</v>
      </c>
      <c r="BJ17" s="32">
        <f t="shared" si="9"/>
        <v>260000</v>
      </c>
      <c r="BK17" s="32">
        <v>50</v>
      </c>
      <c r="BL17" s="32">
        <v>3800</v>
      </c>
      <c r="BM17" s="32">
        <f t="shared" si="10"/>
        <v>190000</v>
      </c>
      <c r="BO17" s="42">
        <v>12</v>
      </c>
      <c r="BP17" s="32" t="s">
        <v>198</v>
      </c>
      <c r="BQ17" s="32">
        <v>0.5</v>
      </c>
      <c r="BR17" s="32">
        <v>2.6</v>
      </c>
      <c r="BS17" s="32">
        <v>15</v>
      </c>
      <c r="BT17" s="32">
        <v>150</v>
      </c>
      <c r="BU17" s="32">
        <v>0</v>
      </c>
      <c r="BV17" s="32">
        <v>150</v>
      </c>
      <c r="BW17" s="32">
        <v>0.5</v>
      </c>
      <c r="BX17" s="32">
        <v>28.25</v>
      </c>
      <c r="BZ17" s="42">
        <v>12</v>
      </c>
      <c r="CA17" s="32" t="s">
        <v>198</v>
      </c>
      <c r="CB17" s="32">
        <v>0.5</v>
      </c>
      <c r="CC17" s="32">
        <f t="shared" si="11"/>
        <v>27416.666666666668</v>
      </c>
      <c r="CD17" s="32">
        <v>10000000</v>
      </c>
      <c r="CE17" s="32">
        <f t="shared" si="12"/>
        <v>3333333.3333333335</v>
      </c>
      <c r="CF17" s="32">
        <f t="shared" si="13"/>
        <v>3360750</v>
      </c>
      <c r="CH17" s="42">
        <v>12</v>
      </c>
      <c r="CI17" s="32" t="s">
        <v>198</v>
      </c>
      <c r="CJ17" s="32">
        <v>0.5</v>
      </c>
      <c r="CK17" s="32">
        <f t="shared" si="14"/>
        <v>150000</v>
      </c>
      <c r="CL17" s="32">
        <f t="shared" si="15"/>
        <v>645000</v>
      </c>
      <c r="CM17" s="32">
        <f t="shared" si="16"/>
        <v>50000</v>
      </c>
      <c r="CN17" s="32">
        <v>740000</v>
      </c>
      <c r="CO17" s="33">
        <f t="shared" si="17"/>
        <v>950000</v>
      </c>
      <c r="CP17" s="32">
        <f t="shared" si="18"/>
        <v>2535000</v>
      </c>
      <c r="CR17" s="42">
        <v>12</v>
      </c>
      <c r="CS17" s="32" t="s">
        <v>198</v>
      </c>
      <c r="CT17" s="32">
        <v>0.5</v>
      </c>
      <c r="CU17" s="32">
        <f t="shared" si="19"/>
        <v>2535000</v>
      </c>
      <c r="CV17" s="32">
        <f t="shared" si="20"/>
        <v>3360750</v>
      </c>
      <c r="CW17" s="32">
        <f t="shared" si="21"/>
        <v>5895750</v>
      </c>
      <c r="CY17" s="42">
        <v>12</v>
      </c>
      <c r="CZ17" s="32" t="s">
        <v>198</v>
      </c>
      <c r="DA17" s="32">
        <v>0.5</v>
      </c>
      <c r="DB17" s="32">
        <v>2.6</v>
      </c>
      <c r="DC17" s="32">
        <v>3800</v>
      </c>
      <c r="DD17" s="32">
        <f t="shared" si="22"/>
        <v>9880000</v>
      </c>
      <c r="DE17" s="32">
        <f t="shared" si="23"/>
        <v>5895750</v>
      </c>
      <c r="DF17" s="32">
        <f t="shared" si="24"/>
        <v>3984250</v>
      </c>
      <c r="DG17" s="32">
        <f t="shared" si="25"/>
        <v>7968500</v>
      </c>
      <c r="DH17" s="32">
        <f t="shared" si="26"/>
        <v>1.6757834032989865</v>
      </c>
    </row>
    <row r="18" spans="1:112">
      <c r="A18" s="42">
        <v>13</v>
      </c>
      <c r="B18" s="36" t="s">
        <v>199</v>
      </c>
      <c r="C18" s="42">
        <v>57</v>
      </c>
      <c r="D18" s="36" t="s">
        <v>31</v>
      </c>
      <c r="E18" s="36" t="s">
        <v>29</v>
      </c>
      <c r="F18" s="36" t="s">
        <v>30</v>
      </c>
      <c r="H18" s="42">
        <v>13</v>
      </c>
      <c r="I18" s="32" t="s">
        <v>199</v>
      </c>
      <c r="J18" s="32">
        <v>0.5</v>
      </c>
      <c r="K18" s="32">
        <v>2.4</v>
      </c>
      <c r="L18" s="32">
        <f t="shared" si="0"/>
        <v>4.8</v>
      </c>
      <c r="M18" s="32" t="s">
        <v>218</v>
      </c>
      <c r="N18" s="32">
        <v>20</v>
      </c>
      <c r="O18" s="32">
        <v>0</v>
      </c>
      <c r="P18" s="32">
        <v>100</v>
      </c>
      <c r="Q18" s="32">
        <v>100</v>
      </c>
      <c r="R18" s="32">
        <v>0.5</v>
      </c>
      <c r="T18" s="42">
        <v>13</v>
      </c>
      <c r="U18" s="32" t="s">
        <v>199</v>
      </c>
      <c r="V18" s="32">
        <v>0.5</v>
      </c>
      <c r="W18" s="32" t="s">
        <v>218</v>
      </c>
      <c r="X18" s="32">
        <v>20</v>
      </c>
      <c r="Y18" s="32">
        <v>15000</v>
      </c>
      <c r="Z18" s="32">
        <f t="shared" si="1"/>
        <v>300000</v>
      </c>
      <c r="AA18" s="32">
        <v>0</v>
      </c>
      <c r="AB18" s="32">
        <v>1900</v>
      </c>
      <c r="AC18" s="32">
        <f t="shared" si="2"/>
        <v>0</v>
      </c>
      <c r="AD18" s="32">
        <v>100</v>
      </c>
      <c r="AE18" s="32">
        <v>1700</v>
      </c>
      <c r="AF18" s="32">
        <f t="shared" si="3"/>
        <v>170000</v>
      </c>
      <c r="AG18" s="32">
        <v>100</v>
      </c>
      <c r="AH18" s="32">
        <v>2400</v>
      </c>
      <c r="AI18" s="32">
        <f t="shared" si="4"/>
        <v>240000</v>
      </c>
      <c r="AJ18" s="32">
        <v>0.5</v>
      </c>
      <c r="AK18" s="32">
        <v>150000</v>
      </c>
      <c r="AM18" s="42">
        <v>13</v>
      </c>
      <c r="AN18" s="32" t="s">
        <v>199</v>
      </c>
      <c r="AO18" s="32">
        <v>0.5</v>
      </c>
      <c r="AP18" s="33">
        <v>50000</v>
      </c>
      <c r="AQ18" s="32">
        <v>2</v>
      </c>
      <c r="AR18" s="32">
        <v>4</v>
      </c>
      <c r="AS18" s="32">
        <f t="shared" si="5"/>
        <v>8333.3333333333339</v>
      </c>
      <c r="AT18" s="33">
        <v>30000</v>
      </c>
      <c r="AU18" s="32">
        <v>1</v>
      </c>
      <c r="AV18" s="32">
        <v>4</v>
      </c>
      <c r="AW18" s="32">
        <f t="shared" si="6"/>
        <v>2500</v>
      </c>
      <c r="AX18" s="33">
        <v>275000</v>
      </c>
      <c r="AY18" s="32">
        <v>1</v>
      </c>
      <c r="AZ18" s="32">
        <v>4</v>
      </c>
      <c r="BA18" s="32">
        <f t="shared" si="7"/>
        <v>22916.666666666668</v>
      </c>
      <c r="BB18" s="32">
        <f t="shared" si="8"/>
        <v>33750</v>
      </c>
      <c r="BD18" s="42">
        <v>13</v>
      </c>
      <c r="BE18" s="32" t="s">
        <v>199</v>
      </c>
      <c r="BF18" s="32">
        <v>0.5</v>
      </c>
      <c r="BG18" s="33">
        <v>500000</v>
      </c>
      <c r="BH18" s="32">
        <v>2.4</v>
      </c>
      <c r="BI18" s="33">
        <v>100000</v>
      </c>
      <c r="BJ18" s="32">
        <f t="shared" si="9"/>
        <v>240000</v>
      </c>
      <c r="BK18" s="32">
        <v>50</v>
      </c>
      <c r="BL18" s="32">
        <v>3800</v>
      </c>
      <c r="BM18" s="32">
        <f t="shared" si="10"/>
        <v>190000</v>
      </c>
      <c r="BO18" s="42">
        <v>13</v>
      </c>
      <c r="BP18" s="32" t="s">
        <v>199</v>
      </c>
      <c r="BQ18" s="32">
        <v>0.5</v>
      </c>
      <c r="BR18" s="32">
        <v>2.4</v>
      </c>
      <c r="BS18" s="32">
        <v>20</v>
      </c>
      <c r="BT18" s="32">
        <v>0</v>
      </c>
      <c r="BU18" s="32">
        <v>100</v>
      </c>
      <c r="BV18" s="32">
        <v>100</v>
      </c>
      <c r="BW18" s="32">
        <v>0.5</v>
      </c>
      <c r="BX18" s="32">
        <v>30.25</v>
      </c>
      <c r="BZ18" s="42">
        <v>13</v>
      </c>
      <c r="CA18" s="32" t="s">
        <v>199</v>
      </c>
      <c r="CB18" s="32">
        <v>0.5</v>
      </c>
      <c r="CC18" s="32">
        <f t="shared" si="11"/>
        <v>33750</v>
      </c>
      <c r="CD18" s="32">
        <v>10000000</v>
      </c>
      <c r="CE18" s="32">
        <f t="shared" si="12"/>
        <v>3333333.3333333335</v>
      </c>
      <c r="CF18" s="32">
        <f t="shared" si="13"/>
        <v>3367083.3333333335</v>
      </c>
      <c r="CH18" s="42">
        <v>13</v>
      </c>
      <c r="CI18" s="32" t="s">
        <v>199</v>
      </c>
      <c r="CJ18" s="32">
        <v>0.5</v>
      </c>
      <c r="CK18" s="32">
        <f t="shared" si="14"/>
        <v>300000</v>
      </c>
      <c r="CL18" s="32">
        <f t="shared" si="15"/>
        <v>410000</v>
      </c>
      <c r="CM18" s="32">
        <f t="shared" si="16"/>
        <v>150000</v>
      </c>
      <c r="CN18" s="32">
        <v>945000</v>
      </c>
      <c r="CO18" s="33">
        <f t="shared" si="17"/>
        <v>930000</v>
      </c>
      <c r="CP18" s="32">
        <f t="shared" si="18"/>
        <v>2735000</v>
      </c>
      <c r="CR18" s="42">
        <v>13</v>
      </c>
      <c r="CS18" s="32" t="s">
        <v>199</v>
      </c>
      <c r="CT18" s="32">
        <v>0.5</v>
      </c>
      <c r="CU18" s="32">
        <f t="shared" si="19"/>
        <v>2735000</v>
      </c>
      <c r="CV18" s="32">
        <f t="shared" si="20"/>
        <v>3367083.3333333335</v>
      </c>
      <c r="CW18" s="32">
        <f t="shared" si="21"/>
        <v>6102083.333333334</v>
      </c>
      <c r="CY18" s="42">
        <v>13</v>
      </c>
      <c r="CZ18" s="32" t="s">
        <v>199</v>
      </c>
      <c r="DA18" s="32">
        <v>0.5</v>
      </c>
      <c r="DB18" s="32">
        <v>2.4</v>
      </c>
      <c r="DC18" s="32">
        <v>3800</v>
      </c>
      <c r="DD18" s="32">
        <f t="shared" si="22"/>
        <v>9120000</v>
      </c>
      <c r="DE18" s="32">
        <f t="shared" si="23"/>
        <v>6102083.333333334</v>
      </c>
      <c r="DF18" s="32">
        <f t="shared" si="24"/>
        <v>3017916.666666666</v>
      </c>
      <c r="DG18" s="32">
        <f t="shared" si="25"/>
        <v>6035833.3333333321</v>
      </c>
      <c r="DH18" s="32">
        <f t="shared" si="26"/>
        <v>1.4945715261181289</v>
      </c>
    </row>
    <row r="19" spans="1:112">
      <c r="A19" s="42">
        <v>14</v>
      </c>
      <c r="B19" s="36" t="s">
        <v>177</v>
      </c>
      <c r="C19" s="42">
        <v>60</v>
      </c>
      <c r="D19" s="36" t="s">
        <v>31</v>
      </c>
      <c r="E19" s="36" t="s">
        <v>29</v>
      </c>
      <c r="F19" s="36" t="s">
        <v>30</v>
      </c>
      <c r="H19" s="42">
        <v>14</v>
      </c>
      <c r="I19" s="32" t="s">
        <v>177</v>
      </c>
      <c r="J19" s="32">
        <v>0.25</v>
      </c>
      <c r="K19" s="32">
        <v>1.7</v>
      </c>
      <c r="L19" s="32">
        <f t="shared" si="0"/>
        <v>6.8</v>
      </c>
      <c r="M19" s="32" t="s">
        <v>65</v>
      </c>
      <c r="N19" s="32">
        <v>10</v>
      </c>
      <c r="O19" s="32">
        <v>50</v>
      </c>
      <c r="P19" s="32">
        <v>0</v>
      </c>
      <c r="Q19" s="32">
        <v>25</v>
      </c>
      <c r="R19" s="32">
        <v>1</v>
      </c>
      <c r="T19" s="42">
        <v>14</v>
      </c>
      <c r="U19" s="32" t="s">
        <v>177</v>
      </c>
      <c r="V19" s="32">
        <v>0.25</v>
      </c>
      <c r="W19" s="32" t="s">
        <v>65</v>
      </c>
      <c r="X19" s="32">
        <v>10</v>
      </c>
      <c r="Y19" s="32">
        <v>10000</v>
      </c>
      <c r="Z19" s="32">
        <f t="shared" si="1"/>
        <v>100000</v>
      </c>
      <c r="AA19" s="32">
        <v>50</v>
      </c>
      <c r="AB19" s="32">
        <v>1900</v>
      </c>
      <c r="AC19" s="32">
        <f t="shared" si="2"/>
        <v>95000</v>
      </c>
      <c r="AD19" s="32">
        <v>0</v>
      </c>
      <c r="AE19" s="32">
        <v>1700</v>
      </c>
      <c r="AF19" s="32">
        <f t="shared" si="3"/>
        <v>0</v>
      </c>
      <c r="AG19" s="32">
        <v>25</v>
      </c>
      <c r="AH19" s="32">
        <v>2400</v>
      </c>
      <c r="AI19" s="32">
        <f t="shared" si="4"/>
        <v>60000</v>
      </c>
      <c r="AJ19" s="32">
        <v>1</v>
      </c>
      <c r="AK19" s="32">
        <v>150000</v>
      </c>
      <c r="AM19" s="42">
        <v>14</v>
      </c>
      <c r="AN19" s="32" t="s">
        <v>177</v>
      </c>
      <c r="AO19" s="32">
        <v>0.25</v>
      </c>
      <c r="AP19" s="33">
        <v>45000</v>
      </c>
      <c r="AQ19" s="32">
        <v>1</v>
      </c>
      <c r="AR19" s="32">
        <v>5</v>
      </c>
      <c r="AS19" s="32">
        <f t="shared" si="5"/>
        <v>3000</v>
      </c>
      <c r="AT19" s="33">
        <v>28000</v>
      </c>
      <c r="AU19" s="32">
        <v>1</v>
      </c>
      <c r="AV19" s="32">
        <v>3</v>
      </c>
      <c r="AW19" s="32">
        <f t="shared" si="6"/>
        <v>3111.1111111111113</v>
      </c>
      <c r="AX19" s="33">
        <v>275000</v>
      </c>
      <c r="AY19" s="32">
        <v>1</v>
      </c>
      <c r="AZ19" s="32">
        <v>4</v>
      </c>
      <c r="BA19" s="32">
        <f t="shared" si="7"/>
        <v>22916.666666666668</v>
      </c>
      <c r="BB19" s="32">
        <f t="shared" si="8"/>
        <v>29027.777777777781</v>
      </c>
      <c r="BD19" s="42">
        <v>14</v>
      </c>
      <c r="BE19" s="32" t="s">
        <v>177</v>
      </c>
      <c r="BF19" s="32">
        <v>0.25</v>
      </c>
      <c r="BG19" s="33">
        <v>250000</v>
      </c>
      <c r="BH19" s="32">
        <v>1.7</v>
      </c>
      <c r="BI19" s="33">
        <v>100000</v>
      </c>
      <c r="BJ19" s="32">
        <f t="shared" si="9"/>
        <v>170000</v>
      </c>
      <c r="BK19" s="32">
        <v>25</v>
      </c>
      <c r="BL19" s="32">
        <v>3800</v>
      </c>
      <c r="BM19" s="32">
        <f t="shared" si="10"/>
        <v>95000</v>
      </c>
      <c r="BO19" s="42">
        <v>14</v>
      </c>
      <c r="BP19" s="32" t="s">
        <v>177</v>
      </c>
      <c r="BQ19" s="32">
        <v>0.25</v>
      </c>
      <c r="BR19" s="32">
        <v>1.7</v>
      </c>
      <c r="BS19" s="32">
        <v>10</v>
      </c>
      <c r="BT19" s="32">
        <v>50</v>
      </c>
      <c r="BU19" s="32">
        <v>0</v>
      </c>
      <c r="BV19" s="32">
        <v>25</v>
      </c>
      <c r="BW19" s="32">
        <v>1</v>
      </c>
      <c r="BX19" s="32">
        <v>19</v>
      </c>
      <c r="BZ19" s="42">
        <v>14</v>
      </c>
      <c r="CA19" s="32" t="s">
        <v>177</v>
      </c>
      <c r="CB19" s="32">
        <v>0.25</v>
      </c>
      <c r="CC19" s="32">
        <f t="shared" si="11"/>
        <v>29027.777777777781</v>
      </c>
      <c r="CD19" s="32">
        <v>5000000</v>
      </c>
      <c r="CE19" s="32">
        <f t="shared" si="12"/>
        <v>1666666.6666666667</v>
      </c>
      <c r="CF19" s="32">
        <f t="shared" si="13"/>
        <v>1695694.4444444445</v>
      </c>
      <c r="CH19" s="42">
        <v>14</v>
      </c>
      <c r="CI19" s="32" t="s">
        <v>177</v>
      </c>
      <c r="CJ19" s="32">
        <v>0.25</v>
      </c>
      <c r="CK19" s="32">
        <f t="shared" si="14"/>
        <v>100000</v>
      </c>
      <c r="CL19" s="32">
        <f t="shared" si="15"/>
        <v>155000</v>
      </c>
      <c r="CM19" s="32">
        <f t="shared" si="16"/>
        <v>150000</v>
      </c>
      <c r="CN19" s="32">
        <v>565000</v>
      </c>
      <c r="CO19" s="33">
        <f t="shared" si="17"/>
        <v>515000</v>
      </c>
      <c r="CP19" s="32">
        <f t="shared" si="18"/>
        <v>1485000</v>
      </c>
      <c r="CR19" s="42">
        <v>14</v>
      </c>
      <c r="CS19" s="32" t="s">
        <v>177</v>
      </c>
      <c r="CT19" s="32">
        <v>0.25</v>
      </c>
      <c r="CU19" s="32">
        <f t="shared" si="19"/>
        <v>1485000</v>
      </c>
      <c r="CV19" s="32">
        <f t="shared" si="20"/>
        <v>1695694.4444444445</v>
      </c>
      <c r="CW19" s="32">
        <f t="shared" si="21"/>
        <v>3180694.4444444445</v>
      </c>
      <c r="CY19" s="42">
        <v>14</v>
      </c>
      <c r="CZ19" s="32" t="s">
        <v>177</v>
      </c>
      <c r="DA19" s="32">
        <v>0.25</v>
      </c>
      <c r="DB19" s="32">
        <v>1.7</v>
      </c>
      <c r="DC19" s="32">
        <v>3800</v>
      </c>
      <c r="DD19" s="32">
        <f t="shared" si="22"/>
        <v>6460000</v>
      </c>
      <c r="DE19" s="32">
        <f t="shared" si="23"/>
        <v>3180694.4444444445</v>
      </c>
      <c r="DF19" s="32">
        <f t="shared" si="24"/>
        <v>3279305.5555555555</v>
      </c>
      <c r="DG19" s="32">
        <f t="shared" si="25"/>
        <v>13117222.222222222</v>
      </c>
      <c r="DH19" s="32">
        <f t="shared" si="26"/>
        <v>2.0310030129688661</v>
      </c>
    </row>
    <row r="20" spans="1:112">
      <c r="A20" s="42">
        <v>15</v>
      </c>
      <c r="B20" s="36" t="s">
        <v>200</v>
      </c>
      <c r="C20" s="42">
        <v>66</v>
      </c>
      <c r="D20" s="36" t="s">
        <v>31</v>
      </c>
      <c r="E20" s="36" t="s">
        <v>29</v>
      </c>
      <c r="F20" s="36" t="s">
        <v>32</v>
      </c>
      <c r="H20" s="42">
        <v>15</v>
      </c>
      <c r="I20" s="32" t="s">
        <v>200</v>
      </c>
      <c r="J20" s="32">
        <v>0.125</v>
      </c>
      <c r="K20" s="32">
        <v>0.8</v>
      </c>
      <c r="L20" s="32">
        <f t="shared" si="0"/>
        <v>6.4</v>
      </c>
      <c r="M20" s="32" t="s">
        <v>65</v>
      </c>
      <c r="N20" s="32">
        <v>5</v>
      </c>
      <c r="O20" s="32">
        <v>75</v>
      </c>
      <c r="P20" s="32">
        <v>50</v>
      </c>
      <c r="Q20" s="32">
        <v>50</v>
      </c>
      <c r="R20" s="32">
        <v>0</v>
      </c>
      <c r="T20" s="42">
        <v>15</v>
      </c>
      <c r="U20" s="32" t="s">
        <v>200</v>
      </c>
      <c r="V20" s="32">
        <v>0.125</v>
      </c>
      <c r="W20" s="32" t="s">
        <v>65</v>
      </c>
      <c r="X20" s="32">
        <v>5</v>
      </c>
      <c r="Y20" s="32">
        <v>10000</v>
      </c>
      <c r="Z20" s="32">
        <f t="shared" si="1"/>
        <v>50000</v>
      </c>
      <c r="AA20" s="32">
        <v>75</v>
      </c>
      <c r="AB20" s="32">
        <v>1900</v>
      </c>
      <c r="AC20" s="32">
        <f t="shared" si="2"/>
        <v>142500</v>
      </c>
      <c r="AD20" s="32">
        <v>50</v>
      </c>
      <c r="AE20" s="32">
        <v>1700</v>
      </c>
      <c r="AF20" s="32">
        <f t="shared" si="3"/>
        <v>85000</v>
      </c>
      <c r="AG20" s="32">
        <v>50</v>
      </c>
      <c r="AH20" s="32">
        <v>2400</v>
      </c>
      <c r="AI20" s="32">
        <f t="shared" si="4"/>
        <v>120000</v>
      </c>
      <c r="AJ20" s="32">
        <v>0</v>
      </c>
      <c r="AK20" s="32">
        <v>0</v>
      </c>
      <c r="AM20" s="42">
        <v>15</v>
      </c>
      <c r="AN20" s="32" t="s">
        <v>200</v>
      </c>
      <c r="AO20" s="32">
        <v>0.125</v>
      </c>
      <c r="AP20" s="33">
        <v>40000</v>
      </c>
      <c r="AQ20" s="32">
        <v>1</v>
      </c>
      <c r="AR20" s="32">
        <v>5</v>
      </c>
      <c r="AS20" s="32">
        <f t="shared" si="5"/>
        <v>2666.6666666666665</v>
      </c>
      <c r="AT20" s="33">
        <v>28000</v>
      </c>
      <c r="AU20" s="32">
        <v>1</v>
      </c>
      <c r="AV20" s="32">
        <v>3</v>
      </c>
      <c r="AW20" s="32">
        <f t="shared" si="6"/>
        <v>3111.1111111111113</v>
      </c>
      <c r="AX20" s="33">
        <v>270000</v>
      </c>
      <c r="AY20" s="32">
        <v>1</v>
      </c>
      <c r="AZ20" s="32">
        <v>4</v>
      </c>
      <c r="BA20" s="32">
        <f t="shared" si="7"/>
        <v>22500</v>
      </c>
      <c r="BB20" s="32">
        <f t="shared" si="8"/>
        <v>28277.777777777777</v>
      </c>
      <c r="BD20" s="42">
        <v>15</v>
      </c>
      <c r="BE20" s="32" t="s">
        <v>200</v>
      </c>
      <c r="BF20" s="32">
        <v>0.125</v>
      </c>
      <c r="BG20" s="33">
        <v>125000</v>
      </c>
      <c r="BH20" s="32">
        <v>0.8</v>
      </c>
      <c r="BI20" s="33">
        <v>100000</v>
      </c>
      <c r="BJ20" s="32">
        <f t="shared" si="9"/>
        <v>80000</v>
      </c>
      <c r="BK20" s="32">
        <v>13</v>
      </c>
      <c r="BL20" s="32">
        <v>3800</v>
      </c>
      <c r="BM20" s="32">
        <f t="shared" si="10"/>
        <v>49400</v>
      </c>
      <c r="BO20" s="42">
        <v>15</v>
      </c>
      <c r="BP20" s="32" t="s">
        <v>200</v>
      </c>
      <c r="BQ20" s="32">
        <v>0.125</v>
      </c>
      <c r="BR20" s="32">
        <v>0.8</v>
      </c>
      <c r="BS20" s="32">
        <v>5</v>
      </c>
      <c r="BT20" s="32">
        <v>75</v>
      </c>
      <c r="BU20" s="32">
        <v>50</v>
      </c>
      <c r="BV20" s="32">
        <v>50</v>
      </c>
      <c r="BW20" s="32">
        <v>0</v>
      </c>
      <c r="BX20" s="32">
        <v>10</v>
      </c>
      <c r="BZ20" s="42">
        <v>15</v>
      </c>
      <c r="CA20" s="32" t="s">
        <v>200</v>
      </c>
      <c r="CB20" s="32">
        <v>0.125</v>
      </c>
      <c r="CC20" s="32">
        <f t="shared" si="11"/>
        <v>28277.777777777777</v>
      </c>
      <c r="CD20" s="32">
        <v>2500000</v>
      </c>
      <c r="CE20" s="32">
        <f t="shared" si="12"/>
        <v>833333.33333333337</v>
      </c>
      <c r="CF20" s="32">
        <f t="shared" si="13"/>
        <v>861611.11111111112</v>
      </c>
      <c r="CH20" s="42">
        <v>15</v>
      </c>
      <c r="CI20" s="32" t="s">
        <v>200</v>
      </c>
      <c r="CJ20" s="32">
        <v>0.125</v>
      </c>
      <c r="CK20" s="32">
        <f t="shared" si="14"/>
        <v>50000</v>
      </c>
      <c r="CL20" s="32">
        <f t="shared" si="15"/>
        <v>347500</v>
      </c>
      <c r="CM20" s="32">
        <f t="shared" si="16"/>
        <v>0</v>
      </c>
      <c r="CN20" s="32">
        <v>280000</v>
      </c>
      <c r="CO20" s="33">
        <f t="shared" si="17"/>
        <v>254400</v>
      </c>
      <c r="CP20" s="32">
        <f t="shared" si="18"/>
        <v>931900</v>
      </c>
      <c r="CR20" s="42">
        <v>15</v>
      </c>
      <c r="CS20" s="32" t="s">
        <v>200</v>
      </c>
      <c r="CT20" s="32">
        <v>0.125</v>
      </c>
      <c r="CU20" s="32">
        <f t="shared" si="19"/>
        <v>931900</v>
      </c>
      <c r="CV20" s="32">
        <f t="shared" si="20"/>
        <v>861611.11111111112</v>
      </c>
      <c r="CW20" s="32">
        <f t="shared" si="21"/>
        <v>1793511.111111111</v>
      </c>
      <c r="CY20" s="42">
        <v>15</v>
      </c>
      <c r="CZ20" s="32" t="s">
        <v>200</v>
      </c>
      <c r="DA20" s="32">
        <v>0.125</v>
      </c>
      <c r="DB20" s="32">
        <v>0.8</v>
      </c>
      <c r="DC20" s="32">
        <v>3800</v>
      </c>
      <c r="DD20" s="32">
        <f t="shared" si="22"/>
        <v>3040000</v>
      </c>
      <c r="DE20" s="32">
        <f t="shared" si="23"/>
        <v>1793511.111111111</v>
      </c>
      <c r="DF20" s="32">
        <f t="shared" si="24"/>
        <v>1246488.888888889</v>
      </c>
      <c r="DG20" s="32">
        <f t="shared" si="25"/>
        <v>9971911.1111111119</v>
      </c>
      <c r="DH20" s="32">
        <f t="shared" si="26"/>
        <v>1.6949992565792735</v>
      </c>
    </row>
    <row r="21" spans="1:112">
      <c r="A21" s="42">
        <v>16</v>
      </c>
      <c r="B21" s="36" t="s">
        <v>201</v>
      </c>
      <c r="C21" s="42">
        <v>54</v>
      </c>
      <c r="D21" s="36" t="s">
        <v>28</v>
      </c>
      <c r="E21" s="36" t="s">
        <v>29</v>
      </c>
      <c r="F21" s="36" t="s">
        <v>32</v>
      </c>
      <c r="H21" s="42">
        <v>16</v>
      </c>
      <c r="I21" s="32" t="s">
        <v>201</v>
      </c>
      <c r="J21" s="32">
        <v>0.4</v>
      </c>
      <c r="K21" s="32">
        <v>2</v>
      </c>
      <c r="L21" s="32">
        <f t="shared" si="0"/>
        <v>5</v>
      </c>
      <c r="M21" s="32" t="s">
        <v>219</v>
      </c>
      <c r="N21" s="32">
        <v>15</v>
      </c>
      <c r="O21" s="32">
        <v>100</v>
      </c>
      <c r="P21" s="32">
        <v>100</v>
      </c>
      <c r="Q21" s="32">
        <v>125</v>
      </c>
      <c r="R21" s="32">
        <v>0</v>
      </c>
      <c r="T21" s="42">
        <v>16</v>
      </c>
      <c r="U21" s="32" t="s">
        <v>201</v>
      </c>
      <c r="V21" s="32">
        <v>0.4</v>
      </c>
      <c r="W21" s="32" t="s">
        <v>64</v>
      </c>
      <c r="X21" s="32">
        <v>15</v>
      </c>
      <c r="Y21" s="32">
        <v>10000</v>
      </c>
      <c r="Z21" s="32">
        <f t="shared" si="1"/>
        <v>150000</v>
      </c>
      <c r="AA21" s="32">
        <v>100</v>
      </c>
      <c r="AB21" s="32">
        <v>1900</v>
      </c>
      <c r="AC21" s="32">
        <f t="shared" si="2"/>
        <v>190000</v>
      </c>
      <c r="AD21" s="32">
        <v>100</v>
      </c>
      <c r="AE21" s="32">
        <v>1700</v>
      </c>
      <c r="AF21" s="32">
        <f t="shared" si="3"/>
        <v>170000</v>
      </c>
      <c r="AG21" s="32">
        <v>125</v>
      </c>
      <c r="AH21" s="32">
        <v>2400</v>
      </c>
      <c r="AI21" s="32">
        <f t="shared" si="4"/>
        <v>300000</v>
      </c>
      <c r="AJ21" s="32">
        <v>0</v>
      </c>
      <c r="AK21" s="32">
        <v>0</v>
      </c>
      <c r="AM21" s="42">
        <v>16</v>
      </c>
      <c r="AN21" s="32" t="s">
        <v>201</v>
      </c>
      <c r="AO21" s="32">
        <v>0.4</v>
      </c>
      <c r="AP21" s="33">
        <v>45000</v>
      </c>
      <c r="AQ21" s="32">
        <v>2</v>
      </c>
      <c r="AR21" s="32">
        <v>4</v>
      </c>
      <c r="AS21" s="32">
        <f t="shared" si="5"/>
        <v>7500</v>
      </c>
      <c r="AT21" s="33">
        <v>27000</v>
      </c>
      <c r="AU21" s="32">
        <v>2</v>
      </c>
      <c r="AV21" s="32">
        <v>4</v>
      </c>
      <c r="AW21" s="32">
        <f t="shared" si="6"/>
        <v>4500</v>
      </c>
      <c r="AX21" s="33">
        <v>270000</v>
      </c>
      <c r="AY21" s="32">
        <v>1</v>
      </c>
      <c r="AZ21" s="32">
        <v>4</v>
      </c>
      <c r="BA21" s="32">
        <f t="shared" si="7"/>
        <v>22500</v>
      </c>
      <c r="BB21" s="32">
        <f t="shared" si="8"/>
        <v>34500</v>
      </c>
      <c r="BD21" s="42">
        <v>16</v>
      </c>
      <c r="BE21" s="32" t="s">
        <v>201</v>
      </c>
      <c r="BF21" s="32">
        <v>0.4</v>
      </c>
      <c r="BG21" s="33">
        <v>400000</v>
      </c>
      <c r="BH21" s="32">
        <v>2</v>
      </c>
      <c r="BI21" s="33">
        <v>100000</v>
      </c>
      <c r="BJ21" s="32">
        <f t="shared" si="9"/>
        <v>200000</v>
      </c>
      <c r="BK21" s="32">
        <v>40</v>
      </c>
      <c r="BL21" s="32">
        <v>3800</v>
      </c>
      <c r="BM21" s="32">
        <f t="shared" si="10"/>
        <v>152000</v>
      </c>
      <c r="BO21" s="42">
        <v>16</v>
      </c>
      <c r="BP21" s="32" t="s">
        <v>201</v>
      </c>
      <c r="BQ21" s="32">
        <v>0.4</v>
      </c>
      <c r="BR21" s="32">
        <v>2</v>
      </c>
      <c r="BS21" s="32">
        <v>15</v>
      </c>
      <c r="BT21" s="32">
        <v>100</v>
      </c>
      <c r="BU21" s="32">
        <v>100</v>
      </c>
      <c r="BV21" s="32">
        <v>125</v>
      </c>
      <c r="BW21" s="32">
        <v>0</v>
      </c>
      <c r="BX21" s="32">
        <v>28.5</v>
      </c>
      <c r="BZ21" s="42">
        <v>16</v>
      </c>
      <c r="CA21" s="32" t="s">
        <v>201</v>
      </c>
      <c r="CB21" s="32">
        <v>0.4</v>
      </c>
      <c r="CC21" s="32">
        <f t="shared" si="11"/>
        <v>34500</v>
      </c>
      <c r="CD21" s="32">
        <v>8000000</v>
      </c>
      <c r="CE21" s="32">
        <f t="shared" si="12"/>
        <v>2666666.6666666665</v>
      </c>
      <c r="CF21" s="32">
        <f t="shared" si="13"/>
        <v>2701166.6666666665</v>
      </c>
      <c r="CH21" s="42">
        <v>16</v>
      </c>
      <c r="CI21" s="32" t="s">
        <v>201</v>
      </c>
      <c r="CJ21" s="32">
        <v>0.4</v>
      </c>
      <c r="CK21" s="32">
        <f t="shared" si="14"/>
        <v>150000</v>
      </c>
      <c r="CL21" s="32">
        <f t="shared" si="15"/>
        <v>660000</v>
      </c>
      <c r="CM21" s="32">
        <f t="shared" si="16"/>
        <v>0</v>
      </c>
      <c r="CN21" s="32">
        <v>735000</v>
      </c>
      <c r="CO21" s="33">
        <f t="shared" si="17"/>
        <v>752000</v>
      </c>
      <c r="CP21" s="32">
        <f t="shared" si="18"/>
        <v>2297000</v>
      </c>
      <c r="CR21" s="42">
        <v>16</v>
      </c>
      <c r="CS21" s="32" t="s">
        <v>201</v>
      </c>
      <c r="CT21" s="32">
        <v>0.4</v>
      </c>
      <c r="CU21" s="32">
        <f t="shared" si="19"/>
        <v>2297000</v>
      </c>
      <c r="CV21" s="32">
        <f t="shared" si="20"/>
        <v>2701166.6666666665</v>
      </c>
      <c r="CW21" s="32">
        <f t="shared" si="21"/>
        <v>4998166.666666666</v>
      </c>
      <c r="CY21" s="42">
        <v>16</v>
      </c>
      <c r="CZ21" s="32" t="s">
        <v>201</v>
      </c>
      <c r="DA21" s="32">
        <v>0.4</v>
      </c>
      <c r="DB21" s="32">
        <v>2</v>
      </c>
      <c r="DC21" s="32">
        <v>3800</v>
      </c>
      <c r="DD21" s="32">
        <f t="shared" si="22"/>
        <v>7600000</v>
      </c>
      <c r="DE21" s="32">
        <f t="shared" si="23"/>
        <v>4998166.666666666</v>
      </c>
      <c r="DF21" s="32">
        <f t="shared" si="24"/>
        <v>2601833.333333334</v>
      </c>
      <c r="DG21" s="32">
        <f t="shared" si="25"/>
        <v>6504583.3333333349</v>
      </c>
      <c r="DH21" s="32">
        <f t="shared" si="26"/>
        <v>1.5205575377638469</v>
      </c>
    </row>
    <row r="22" spans="1:112" ht="15.75" customHeight="1">
      <c r="A22" s="42">
        <v>17</v>
      </c>
      <c r="B22" s="36" t="s">
        <v>202</v>
      </c>
      <c r="C22" s="42">
        <v>49</v>
      </c>
      <c r="D22" s="36" t="s">
        <v>31</v>
      </c>
      <c r="E22" s="36" t="s">
        <v>29</v>
      </c>
      <c r="F22" s="36" t="s">
        <v>30</v>
      </c>
      <c r="G22" s="44"/>
      <c r="H22" s="42">
        <v>17</v>
      </c>
      <c r="I22" s="44" t="s">
        <v>202</v>
      </c>
      <c r="J22" s="44">
        <v>0.25</v>
      </c>
      <c r="K22" s="44">
        <v>1.6</v>
      </c>
      <c r="L22" s="44">
        <f t="shared" si="0"/>
        <v>6.4</v>
      </c>
      <c r="M22" s="44" t="s">
        <v>61</v>
      </c>
      <c r="N22" s="44">
        <v>15</v>
      </c>
      <c r="O22" s="44">
        <v>100</v>
      </c>
      <c r="P22" s="32">
        <v>70</v>
      </c>
      <c r="Q22" s="32">
        <v>50</v>
      </c>
      <c r="R22" s="32">
        <v>0.2</v>
      </c>
      <c r="T22" s="42">
        <v>17</v>
      </c>
      <c r="U22" s="32" t="s">
        <v>202</v>
      </c>
      <c r="V22" s="32">
        <v>0.25</v>
      </c>
      <c r="W22" s="32" t="s">
        <v>61</v>
      </c>
      <c r="X22" s="32">
        <v>15</v>
      </c>
      <c r="Y22" s="32">
        <v>10000</v>
      </c>
      <c r="Z22" s="32">
        <f t="shared" si="1"/>
        <v>150000</v>
      </c>
      <c r="AA22" s="32">
        <v>100</v>
      </c>
      <c r="AB22" s="32">
        <v>1900</v>
      </c>
      <c r="AC22" s="32">
        <f t="shared" si="2"/>
        <v>190000</v>
      </c>
      <c r="AD22" s="32">
        <v>70</v>
      </c>
      <c r="AE22" s="32">
        <v>1700</v>
      </c>
      <c r="AF22" s="32">
        <f t="shared" si="3"/>
        <v>119000</v>
      </c>
      <c r="AG22" s="32">
        <v>50</v>
      </c>
      <c r="AH22" s="32">
        <v>2400</v>
      </c>
      <c r="AI22" s="32">
        <f t="shared" si="4"/>
        <v>120000</v>
      </c>
      <c r="AJ22" s="32">
        <v>0.2</v>
      </c>
      <c r="AK22" s="32">
        <v>25000</v>
      </c>
      <c r="AM22" s="42">
        <v>17</v>
      </c>
      <c r="AN22" s="32" t="s">
        <v>202</v>
      </c>
      <c r="AO22" s="32">
        <v>0.25</v>
      </c>
      <c r="AP22" s="33">
        <v>40000</v>
      </c>
      <c r="AQ22" s="32">
        <v>1</v>
      </c>
      <c r="AR22" s="32">
        <v>4</v>
      </c>
      <c r="AS22" s="32">
        <f t="shared" si="5"/>
        <v>3333.3333333333335</v>
      </c>
      <c r="AT22" s="33">
        <v>27000</v>
      </c>
      <c r="AU22" s="32">
        <v>1</v>
      </c>
      <c r="AV22" s="32">
        <v>3</v>
      </c>
      <c r="AW22" s="32">
        <f t="shared" si="6"/>
        <v>3000</v>
      </c>
      <c r="AX22" s="33">
        <v>270000</v>
      </c>
      <c r="AY22" s="32">
        <v>1</v>
      </c>
      <c r="AZ22" s="32">
        <v>5</v>
      </c>
      <c r="BA22" s="32">
        <f t="shared" si="7"/>
        <v>18000</v>
      </c>
      <c r="BB22" s="32">
        <f t="shared" si="8"/>
        <v>24333.333333333332</v>
      </c>
      <c r="BD22" s="42">
        <v>17</v>
      </c>
      <c r="BE22" s="32" t="s">
        <v>202</v>
      </c>
      <c r="BF22" s="32">
        <v>0.25</v>
      </c>
      <c r="BG22" s="33">
        <v>250000</v>
      </c>
      <c r="BH22" s="32">
        <v>1.6</v>
      </c>
      <c r="BI22" s="33">
        <v>100000</v>
      </c>
      <c r="BJ22" s="32">
        <f t="shared" si="9"/>
        <v>160000</v>
      </c>
      <c r="BK22" s="32">
        <v>25</v>
      </c>
      <c r="BL22" s="32">
        <v>3800</v>
      </c>
      <c r="BM22" s="32">
        <f t="shared" si="10"/>
        <v>95000</v>
      </c>
      <c r="BO22" s="42">
        <v>17</v>
      </c>
      <c r="BP22" s="32" t="s">
        <v>202</v>
      </c>
      <c r="BQ22" s="32">
        <v>0.25</v>
      </c>
      <c r="BR22" s="32">
        <v>1.6</v>
      </c>
      <c r="BS22" s="32">
        <v>15</v>
      </c>
      <c r="BT22" s="32">
        <v>100</v>
      </c>
      <c r="BU22" s="32">
        <v>70</v>
      </c>
      <c r="BV22" s="32">
        <v>50</v>
      </c>
      <c r="BW22" s="32">
        <v>0.2</v>
      </c>
      <c r="BX22" s="32">
        <v>16</v>
      </c>
      <c r="BZ22" s="42">
        <v>17</v>
      </c>
      <c r="CA22" s="32" t="s">
        <v>202</v>
      </c>
      <c r="CB22" s="32">
        <v>0.25</v>
      </c>
      <c r="CC22" s="32">
        <f t="shared" si="11"/>
        <v>24333.333333333332</v>
      </c>
      <c r="CD22" s="32">
        <v>5000000</v>
      </c>
      <c r="CE22" s="32">
        <f t="shared" si="12"/>
        <v>1666666.6666666667</v>
      </c>
      <c r="CF22" s="32">
        <f t="shared" si="13"/>
        <v>1691000</v>
      </c>
      <c r="CH22" s="42">
        <v>17</v>
      </c>
      <c r="CI22" s="32" t="s">
        <v>202</v>
      </c>
      <c r="CJ22" s="32">
        <v>0.25</v>
      </c>
      <c r="CK22" s="32">
        <f t="shared" si="14"/>
        <v>150000</v>
      </c>
      <c r="CL22" s="32">
        <f t="shared" si="15"/>
        <v>429000</v>
      </c>
      <c r="CM22" s="32">
        <f t="shared" si="16"/>
        <v>25000</v>
      </c>
      <c r="CN22" s="32">
        <v>420000</v>
      </c>
      <c r="CO22" s="33">
        <f t="shared" si="17"/>
        <v>505000</v>
      </c>
      <c r="CP22" s="32">
        <f t="shared" si="18"/>
        <v>1529000</v>
      </c>
      <c r="CR22" s="42">
        <v>17</v>
      </c>
      <c r="CS22" s="32" t="s">
        <v>202</v>
      </c>
      <c r="CT22" s="32">
        <v>0.25</v>
      </c>
      <c r="CU22" s="32">
        <f t="shared" si="19"/>
        <v>1529000</v>
      </c>
      <c r="CV22" s="32">
        <f t="shared" si="20"/>
        <v>1691000</v>
      </c>
      <c r="CW22" s="32">
        <f t="shared" si="21"/>
        <v>3220000</v>
      </c>
      <c r="CY22" s="42">
        <v>17</v>
      </c>
      <c r="CZ22" s="32" t="s">
        <v>202</v>
      </c>
      <c r="DA22" s="32">
        <v>0.25</v>
      </c>
      <c r="DB22" s="32">
        <v>1.6</v>
      </c>
      <c r="DC22" s="32">
        <v>3800</v>
      </c>
      <c r="DD22" s="32">
        <f t="shared" si="22"/>
        <v>6080000</v>
      </c>
      <c r="DE22" s="32">
        <f t="shared" si="23"/>
        <v>3220000</v>
      </c>
      <c r="DF22" s="32">
        <f t="shared" si="24"/>
        <v>2860000</v>
      </c>
      <c r="DG22" s="32">
        <f t="shared" si="25"/>
        <v>11440000</v>
      </c>
      <c r="DH22" s="32">
        <f t="shared" si="26"/>
        <v>1.8881987577639752</v>
      </c>
    </row>
    <row r="23" spans="1:112" ht="15" customHeight="1">
      <c r="A23" s="42">
        <v>18</v>
      </c>
      <c r="B23" s="36" t="s">
        <v>203</v>
      </c>
      <c r="C23" s="42">
        <v>57</v>
      </c>
      <c r="D23" s="36" t="s">
        <v>31</v>
      </c>
      <c r="E23" s="36" t="s">
        <v>29</v>
      </c>
      <c r="F23" s="36" t="s">
        <v>30</v>
      </c>
      <c r="G23" s="45"/>
      <c r="H23" s="42">
        <v>18</v>
      </c>
      <c r="I23" s="45" t="s">
        <v>203</v>
      </c>
      <c r="J23" s="45">
        <v>0.25</v>
      </c>
      <c r="K23" s="45">
        <v>1.5</v>
      </c>
      <c r="L23" s="45">
        <f t="shared" si="0"/>
        <v>6</v>
      </c>
      <c r="M23" s="45" t="s">
        <v>64</v>
      </c>
      <c r="N23" s="45">
        <v>15</v>
      </c>
      <c r="O23" s="45">
        <v>50</v>
      </c>
      <c r="P23" s="32">
        <v>50</v>
      </c>
      <c r="Q23" s="32">
        <v>50</v>
      </c>
      <c r="R23" s="32">
        <v>0</v>
      </c>
      <c r="T23" s="42">
        <v>18</v>
      </c>
      <c r="U23" s="32" t="s">
        <v>203</v>
      </c>
      <c r="V23" s="32">
        <v>0.25</v>
      </c>
      <c r="W23" s="32" t="s">
        <v>64</v>
      </c>
      <c r="X23" s="32">
        <v>15</v>
      </c>
      <c r="Y23" s="32">
        <v>10000</v>
      </c>
      <c r="Z23" s="32">
        <f t="shared" si="1"/>
        <v>150000</v>
      </c>
      <c r="AA23" s="32">
        <v>50</v>
      </c>
      <c r="AB23" s="32">
        <v>1900</v>
      </c>
      <c r="AC23" s="32">
        <f t="shared" si="2"/>
        <v>95000</v>
      </c>
      <c r="AD23" s="32">
        <v>50</v>
      </c>
      <c r="AE23" s="32">
        <v>1700</v>
      </c>
      <c r="AF23" s="32">
        <f t="shared" si="3"/>
        <v>85000</v>
      </c>
      <c r="AG23" s="32">
        <v>50</v>
      </c>
      <c r="AH23" s="32">
        <v>2400</v>
      </c>
      <c r="AI23" s="32">
        <f t="shared" si="4"/>
        <v>120000</v>
      </c>
      <c r="AJ23" s="32">
        <v>0</v>
      </c>
      <c r="AK23" s="32">
        <v>0</v>
      </c>
      <c r="AM23" s="42">
        <v>18</v>
      </c>
      <c r="AN23" s="32" t="s">
        <v>203</v>
      </c>
      <c r="AO23" s="32">
        <v>0.25</v>
      </c>
      <c r="AP23" s="33">
        <v>40000</v>
      </c>
      <c r="AQ23" s="32">
        <v>1</v>
      </c>
      <c r="AR23" s="32">
        <v>3</v>
      </c>
      <c r="AS23" s="32">
        <f t="shared" si="5"/>
        <v>4444.4444444444443</v>
      </c>
      <c r="AT23" s="33">
        <v>28000</v>
      </c>
      <c r="AU23" s="32">
        <v>1</v>
      </c>
      <c r="AV23" s="32">
        <v>4</v>
      </c>
      <c r="AW23" s="32">
        <f t="shared" si="6"/>
        <v>2333.3333333333335</v>
      </c>
      <c r="AX23" s="33">
        <v>275000</v>
      </c>
      <c r="AY23" s="32">
        <v>1</v>
      </c>
      <c r="AZ23" s="32">
        <v>4</v>
      </c>
      <c r="BA23" s="32">
        <f t="shared" si="7"/>
        <v>22916.666666666668</v>
      </c>
      <c r="BB23" s="32">
        <f t="shared" si="8"/>
        <v>29694.444444444445</v>
      </c>
      <c r="BD23" s="42">
        <v>18</v>
      </c>
      <c r="BE23" s="32" t="s">
        <v>203</v>
      </c>
      <c r="BF23" s="32">
        <v>0.25</v>
      </c>
      <c r="BG23" s="33">
        <v>250000</v>
      </c>
      <c r="BH23" s="32">
        <v>1.5</v>
      </c>
      <c r="BI23" s="33">
        <v>100000</v>
      </c>
      <c r="BJ23" s="32">
        <f t="shared" si="9"/>
        <v>150000</v>
      </c>
      <c r="BK23" s="32">
        <v>25</v>
      </c>
      <c r="BL23" s="32">
        <v>3800</v>
      </c>
      <c r="BM23" s="32">
        <f t="shared" si="10"/>
        <v>95000</v>
      </c>
      <c r="BO23" s="42">
        <v>18</v>
      </c>
      <c r="BP23" s="32" t="s">
        <v>203</v>
      </c>
      <c r="BQ23" s="32">
        <v>0.25</v>
      </c>
      <c r="BR23" s="32">
        <v>1.5</v>
      </c>
      <c r="BS23" s="32">
        <v>15</v>
      </c>
      <c r="BT23" s="32">
        <v>50</v>
      </c>
      <c r="BU23" s="32">
        <v>50</v>
      </c>
      <c r="BV23" s="32">
        <v>50</v>
      </c>
      <c r="BW23" s="32">
        <v>0</v>
      </c>
      <c r="BX23" s="32">
        <v>19</v>
      </c>
      <c r="BZ23" s="42">
        <v>18</v>
      </c>
      <c r="CA23" s="32" t="s">
        <v>203</v>
      </c>
      <c r="CB23" s="32">
        <v>0.25</v>
      </c>
      <c r="CC23" s="32">
        <f t="shared" si="11"/>
        <v>29694.444444444445</v>
      </c>
      <c r="CD23" s="32">
        <v>5000000</v>
      </c>
      <c r="CE23" s="32">
        <f t="shared" si="12"/>
        <v>1666666.6666666667</v>
      </c>
      <c r="CF23" s="32">
        <f t="shared" si="13"/>
        <v>1696361.1111111112</v>
      </c>
      <c r="CH23" s="42">
        <v>18</v>
      </c>
      <c r="CI23" s="32" t="s">
        <v>203</v>
      </c>
      <c r="CJ23" s="32">
        <v>0.25</v>
      </c>
      <c r="CK23" s="32">
        <f t="shared" si="14"/>
        <v>150000</v>
      </c>
      <c r="CL23" s="32">
        <f t="shared" si="15"/>
        <v>300000</v>
      </c>
      <c r="CM23" s="32">
        <f t="shared" si="16"/>
        <v>0</v>
      </c>
      <c r="CN23" s="32">
        <v>565000</v>
      </c>
      <c r="CO23" s="33">
        <f t="shared" si="17"/>
        <v>495000</v>
      </c>
      <c r="CP23" s="32">
        <f t="shared" si="18"/>
        <v>1510000</v>
      </c>
      <c r="CR23" s="42">
        <v>18</v>
      </c>
      <c r="CS23" s="32" t="s">
        <v>203</v>
      </c>
      <c r="CT23" s="32">
        <v>0.25</v>
      </c>
      <c r="CU23" s="32">
        <f t="shared" si="19"/>
        <v>1510000</v>
      </c>
      <c r="CV23" s="32">
        <f t="shared" si="20"/>
        <v>1696361.1111111112</v>
      </c>
      <c r="CW23" s="32">
        <f t="shared" si="21"/>
        <v>3206361.111111111</v>
      </c>
      <c r="CY23" s="42">
        <v>18</v>
      </c>
      <c r="CZ23" s="32" t="s">
        <v>203</v>
      </c>
      <c r="DA23" s="32">
        <v>0.25</v>
      </c>
      <c r="DB23" s="32">
        <v>1.5</v>
      </c>
      <c r="DC23" s="32">
        <v>3800</v>
      </c>
      <c r="DD23" s="32">
        <f t="shared" si="22"/>
        <v>5700000</v>
      </c>
      <c r="DE23" s="32">
        <f t="shared" si="23"/>
        <v>3206361.111111111</v>
      </c>
      <c r="DF23" s="32">
        <f t="shared" si="24"/>
        <v>2493638.888888889</v>
      </c>
      <c r="DG23" s="32">
        <f t="shared" si="25"/>
        <v>9974555.555555556</v>
      </c>
      <c r="DH23" s="32">
        <f t="shared" si="26"/>
        <v>1.7777161718458967</v>
      </c>
    </row>
    <row r="24" spans="1:112">
      <c r="A24" s="42">
        <v>19</v>
      </c>
      <c r="B24" s="36" t="s">
        <v>115</v>
      </c>
      <c r="C24" s="42">
        <v>53</v>
      </c>
      <c r="D24" s="36" t="s">
        <v>28</v>
      </c>
      <c r="E24" s="36" t="s">
        <v>29</v>
      </c>
      <c r="F24" s="36" t="s">
        <v>30</v>
      </c>
      <c r="G24" s="46"/>
      <c r="H24" s="42">
        <v>19</v>
      </c>
      <c r="I24" s="46" t="s">
        <v>115</v>
      </c>
      <c r="J24" s="46">
        <v>0.25</v>
      </c>
      <c r="K24" s="46">
        <v>1.7</v>
      </c>
      <c r="L24" s="46">
        <f t="shared" si="0"/>
        <v>6.8</v>
      </c>
      <c r="M24" s="46" t="s">
        <v>220</v>
      </c>
      <c r="N24" s="46">
        <v>20</v>
      </c>
      <c r="O24" s="46">
        <v>100</v>
      </c>
      <c r="P24" s="32">
        <v>50</v>
      </c>
      <c r="Q24" s="32">
        <v>50</v>
      </c>
      <c r="R24" s="32">
        <v>0</v>
      </c>
      <c r="T24" s="42">
        <v>19</v>
      </c>
      <c r="U24" s="32" t="s">
        <v>115</v>
      </c>
      <c r="V24" s="32">
        <v>0.25</v>
      </c>
      <c r="W24" s="32" t="s">
        <v>220</v>
      </c>
      <c r="X24" s="32">
        <v>20</v>
      </c>
      <c r="Y24" s="32">
        <v>10000</v>
      </c>
      <c r="Z24" s="32">
        <f t="shared" si="1"/>
        <v>200000</v>
      </c>
      <c r="AA24" s="32">
        <v>100</v>
      </c>
      <c r="AB24" s="32">
        <v>1900</v>
      </c>
      <c r="AC24" s="32">
        <f t="shared" si="2"/>
        <v>190000</v>
      </c>
      <c r="AD24" s="32">
        <v>50</v>
      </c>
      <c r="AE24" s="32">
        <v>1700</v>
      </c>
      <c r="AF24" s="32">
        <f t="shared" si="3"/>
        <v>85000</v>
      </c>
      <c r="AG24" s="32">
        <v>50</v>
      </c>
      <c r="AH24" s="32">
        <v>2400</v>
      </c>
      <c r="AI24" s="32">
        <f t="shared" si="4"/>
        <v>120000</v>
      </c>
      <c r="AJ24" s="32">
        <v>0</v>
      </c>
      <c r="AK24" s="32">
        <v>0</v>
      </c>
      <c r="AM24" s="42">
        <v>19</v>
      </c>
      <c r="AN24" s="32" t="s">
        <v>115</v>
      </c>
      <c r="AO24" s="32">
        <v>0.25</v>
      </c>
      <c r="AP24" s="33">
        <v>45000</v>
      </c>
      <c r="AQ24" s="32">
        <v>1</v>
      </c>
      <c r="AR24" s="32">
        <v>4</v>
      </c>
      <c r="AS24" s="32">
        <f t="shared" si="5"/>
        <v>3750</v>
      </c>
      <c r="AT24" s="33">
        <v>27000</v>
      </c>
      <c r="AU24" s="32">
        <v>1</v>
      </c>
      <c r="AV24" s="32">
        <v>4</v>
      </c>
      <c r="AW24" s="32">
        <f t="shared" si="6"/>
        <v>2250</v>
      </c>
      <c r="AX24" s="33">
        <v>270000</v>
      </c>
      <c r="AY24" s="32">
        <v>1</v>
      </c>
      <c r="AZ24" s="32">
        <v>4</v>
      </c>
      <c r="BA24" s="32">
        <f t="shared" si="7"/>
        <v>22500</v>
      </c>
      <c r="BB24" s="32">
        <f t="shared" si="8"/>
        <v>28500</v>
      </c>
      <c r="BD24" s="42">
        <v>19</v>
      </c>
      <c r="BE24" s="32" t="s">
        <v>115</v>
      </c>
      <c r="BF24" s="32">
        <v>0.25</v>
      </c>
      <c r="BG24" s="33">
        <v>250000</v>
      </c>
      <c r="BH24" s="32">
        <v>1.7</v>
      </c>
      <c r="BI24" s="33">
        <v>100000</v>
      </c>
      <c r="BJ24" s="32">
        <f t="shared" si="9"/>
        <v>170000</v>
      </c>
      <c r="BK24" s="32">
        <v>25</v>
      </c>
      <c r="BL24" s="32">
        <v>3800</v>
      </c>
      <c r="BM24" s="32">
        <f t="shared" si="10"/>
        <v>95000</v>
      </c>
      <c r="BO24" s="42">
        <v>19</v>
      </c>
      <c r="BP24" s="32" t="s">
        <v>115</v>
      </c>
      <c r="BQ24" s="32">
        <v>0.25</v>
      </c>
      <c r="BR24" s="32">
        <v>1.7</v>
      </c>
      <c r="BS24" s="32">
        <v>20</v>
      </c>
      <c r="BT24" s="32">
        <v>100</v>
      </c>
      <c r="BU24" s="32">
        <v>50</v>
      </c>
      <c r="BV24" s="32">
        <v>50</v>
      </c>
      <c r="BW24" s="32">
        <v>0</v>
      </c>
      <c r="BX24" s="32">
        <v>16.125</v>
      </c>
      <c r="BZ24" s="42">
        <v>19</v>
      </c>
      <c r="CA24" s="32" t="s">
        <v>115</v>
      </c>
      <c r="CB24" s="32">
        <v>0.25</v>
      </c>
      <c r="CC24" s="32">
        <f t="shared" si="11"/>
        <v>28500</v>
      </c>
      <c r="CD24" s="32">
        <v>5000000</v>
      </c>
      <c r="CE24" s="32">
        <f t="shared" si="12"/>
        <v>1666666.6666666667</v>
      </c>
      <c r="CF24" s="32">
        <f t="shared" si="13"/>
        <v>1695166.6666666667</v>
      </c>
      <c r="CH24" s="42">
        <v>19</v>
      </c>
      <c r="CI24" s="32" t="s">
        <v>115</v>
      </c>
      <c r="CJ24" s="32">
        <v>0.25</v>
      </c>
      <c r="CK24" s="32">
        <f t="shared" si="14"/>
        <v>200000</v>
      </c>
      <c r="CL24" s="32">
        <f t="shared" si="15"/>
        <v>395000</v>
      </c>
      <c r="CM24" s="32">
        <f t="shared" si="16"/>
        <v>0</v>
      </c>
      <c r="CN24" s="32">
        <v>455000</v>
      </c>
      <c r="CO24" s="33">
        <f t="shared" si="17"/>
        <v>515000</v>
      </c>
      <c r="CP24" s="32">
        <f t="shared" si="18"/>
        <v>1565000</v>
      </c>
      <c r="CR24" s="42">
        <v>19</v>
      </c>
      <c r="CS24" s="32" t="s">
        <v>115</v>
      </c>
      <c r="CT24" s="32">
        <v>0.25</v>
      </c>
      <c r="CU24" s="32">
        <f t="shared" si="19"/>
        <v>1565000</v>
      </c>
      <c r="CV24" s="32">
        <f t="shared" si="20"/>
        <v>1695166.6666666667</v>
      </c>
      <c r="CW24" s="32">
        <f t="shared" si="21"/>
        <v>3260166.666666667</v>
      </c>
      <c r="CY24" s="42">
        <v>19</v>
      </c>
      <c r="CZ24" s="32" t="s">
        <v>115</v>
      </c>
      <c r="DA24" s="32">
        <v>0.25</v>
      </c>
      <c r="DB24" s="32">
        <v>1.7</v>
      </c>
      <c r="DC24" s="32">
        <v>3800</v>
      </c>
      <c r="DD24" s="32">
        <f t="shared" si="22"/>
        <v>6460000</v>
      </c>
      <c r="DE24" s="32">
        <f t="shared" si="23"/>
        <v>3260166.666666667</v>
      </c>
      <c r="DF24" s="32">
        <f t="shared" si="24"/>
        <v>3199833.333333333</v>
      </c>
      <c r="DG24" s="32">
        <f t="shared" si="25"/>
        <v>12799333.333333332</v>
      </c>
      <c r="DH24" s="32">
        <f t="shared" si="26"/>
        <v>1.9814937886611113</v>
      </c>
    </row>
    <row r="25" spans="1:112">
      <c r="A25" s="42">
        <v>20</v>
      </c>
      <c r="B25" s="36" t="s">
        <v>204</v>
      </c>
      <c r="C25" s="42">
        <v>67</v>
      </c>
      <c r="D25" s="36" t="s">
        <v>31</v>
      </c>
      <c r="E25" s="36" t="s">
        <v>29</v>
      </c>
      <c r="F25" s="36" t="s">
        <v>32</v>
      </c>
      <c r="G25" s="46"/>
      <c r="H25" s="42">
        <v>20</v>
      </c>
      <c r="I25" s="46" t="s">
        <v>204</v>
      </c>
      <c r="J25" s="46">
        <v>0.25</v>
      </c>
      <c r="K25" s="46">
        <v>1.5</v>
      </c>
      <c r="L25" s="46">
        <f t="shared" si="0"/>
        <v>6</v>
      </c>
      <c r="M25" s="46" t="s">
        <v>63</v>
      </c>
      <c r="N25" s="46">
        <v>20</v>
      </c>
      <c r="O25" s="46">
        <v>100</v>
      </c>
      <c r="P25" s="32">
        <v>100</v>
      </c>
      <c r="Q25" s="32">
        <v>50</v>
      </c>
      <c r="R25" s="32">
        <v>0.25</v>
      </c>
      <c r="T25" s="42">
        <v>20</v>
      </c>
      <c r="U25" s="32" t="s">
        <v>204</v>
      </c>
      <c r="V25" s="32">
        <v>0.25</v>
      </c>
      <c r="W25" s="32" t="s">
        <v>63</v>
      </c>
      <c r="X25" s="32">
        <v>20</v>
      </c>
      <c r="Y25" s="32">
        <v>11000</v>
      </c>
      <c r="Z25" s="32">
        <f t="shared" si="1"/>
        <v>220000</v>
      </c>
      <c r="AA25" s="32">
        <v>100</v>
      </c>
      <c r="AB25" s="32">
        <v>1900</v>
      </c>
      <c r="AC25" s="32">
        <f t="shared" si="2"/>
        <v>190000</v>
      </c>
      <c r="AD25" s="32">
        <v>100</v>
      </c>
      <c r="AE25" s="32">
        <v>1700</v>
      </c>
      <c r="AF25" s="32">
        <f t="shared" si="3"/>
        <v>170000</v>
      </c>
      <c r="AG25" s="32">
        <v>50</v>
      </c>
      <c r="AH25" s="32">
        <v>2400</v>
      </c>
      <c r="AI25" s="32">
        <f t="shared" si="4"/>
        <v>120000</v>
      </c>
      <c r="AJ25" s="32">
        <v>0.25</v>
      </c>
      <c r="AK25" s="32">
        <v>42000</v>
      </c>
      <c r="AM25" s="42">
        <v>20</v>
      </c>
      <c r="AN25" s="32" t="s">
        <v>204</v>
      </c>
      <c r="AO25" s="32">
        <v>0.25</v>
      </c>
      <c r="AP25" s="33">
        <v>40000</v>
      </c>
      <c r="AQ25" s="32">
        <v>1</v>
      </c>
      <c r="AR25" s="32">
        <v>4</v>
      </c>
      <c r="AS25" s="32">
        <f t="shared" si="5"/>
        <v>3333.3333333333335</v>
      </c>
      <c r="AT25" s="33">
        <v>28000</v>
      </c>
      <c r="AU25" s="32">
        <v>1</v>
      </c>
      <c r="AV25" s="32">
        <v>4</v>
      </c>
      <c r="AW25" s="32">
        <f t="shared" si="6"/>
        <v>2333.3333333333335</v>
      </c>
      <c r="AX25" s="33">
        <v>270000</v>
      </c>
      <c r="AY25" s="32">
        <v>1</v>
      </c>
      <c r="AZ25" s="32">
        <v>4</v>
      </c>
      <c r="BA25" s="32">
        <f t="shared" si="7"/>
        <v>22500</v>
      </c>
      <c r="BB25" s="32">
        <f t="shared" si="8"/>
        <v>28166.666666666664</v>
      </c>
      <c r="BD25" s="42">
        <v>20</v>
      </c>
      <c r="BE25" s="32" t="s">
        <v>204</v>
      </c>
      <c r="BF25" s="32">
        <v>0.25</v>
      </c>
      <c r="BG25" s="33">
        <v>250000</v>
      </c>
      <c r="BH25" s="32">
        <v>1.5</v>
      </c>
      <c r="BI25" s="33">
        <v>100000</v>
      </c>
      <c r="BJ25" s="32">
        <f t="shared" si="9"/>
        <v>150000</v>
      </c>
      <c r="BK25" s="32">
        <v>25</v>
      </c>
      <c r="BL25" s="32">
        <v>3800</v>
      </c>
      <c r="BM25" s="32">
        <f t="shared" si="10"/>
        <v>95000</v>
      </c>
      <c r="BO25" s="42">
        <v>20</v>
      </c>
      <c r="BP25" s="32" t="s">
        <v>204</v>
      </c>
      <c r="BQ25" s="32">
        <v>0.25</v>
      </c>
      <c r="BR25" s="32">
        <v>1.5</v>
      </c>
      <c r="BS25" s="32">
        <v>20</v>
      </c>
      <c r="BT25" s="32">
        <v>100</v>
      </c>
      <c r="BU25" s="32">
        <v>100</v>
      </c>
      <c r="BV25" s="32">
        <v>50</v>
      </c>
      <c r="BW25" s="32">
        <v>0.25</v>
      </c>
      <c r="BX25" s="32">
        <v>20.625</v>
      </c>
      <c r="BZ25" s="42">
        <v>20</v>
      </c>
      <c r="CA25" s="32" t="s">
        <v>204</v>
      </c>
      <c r="CB25" s="32">
        <v>0.25</v>
      </c>
      <c r="CC25" s="32">
        <f t="shared" si="11"/>
        <v>28166.666666666664</v>
      </c>
      <c r="CD25" s="32">
        <v>5000001</v>
      </c>
      <c r="CE25" s="32">
        <f t="shared" si="12"/>
        <v>1666667</v>
      </c>
      <c r="CF25" s="32">
        <f t="shared" si="13"/>
        <v>1694833.6666666667</v>
      </c>
      <c r="CH25" s="42">
        <v>20</v>
      </c>
      <c r="CI25" s="32" t="s">
        <v>204</v>
      </c>
      <c r="CJ25" s="32">
        <v>0.25</v>
      </c>
      <c r="CK25" s="32">
        <f t="shared" si="14"/>
        <v>220000</v>
      </c>
      <c r="CL25" s="32">
        <f t="shared" si="15"/>
        <v>480000</v>
      </c>
      <c r="CM25" s="32">
        <f t="shared" si="16"/>
        <v>42000</v>
      </c>
      <c r="CN25" s="32">
        <v>555000</v>
      </c>
      <c r="CO25" s="33">
        <f t="shared" si="17"/>
        <v>495000</v>
      </c>
      <c r="CP25" s="32">
        <f t="shared" si="18"/>
        <v>1792000</v>
      </c>
      <c r="CR25" s="42">
        <v>20</v>
      </c>
      <c r="CS25" s="32" t="s">
        <v>204</v>
      </c>
      <c r="CT25" s="32">
        <v>0.25</v>
      </c>
      <c r="CU25" s="32">
        <f t="shared" si="19"/>
        <v>1792000</v>
      </c>
      <c r="CV25" s="32">
        <f t="shared" si="20"/>
        <v>1694833.6666666667</v>
      </c>
      <c r="CW25" s="32">
        <f t="shared" si="21"/>
        <v>3486833.666666667</v>
      </c>
      <c r="CY25" s="42">
        <v>20</v>
      </c>
      <c r="CZ25" s="32" t="s">
        <v>204</v>
      </c>
      <c r="DA25" s="32">
        <v>0.25</v>
      </c>
      <c r="DB25" s="32">
        <v>1.5</v>
      </c>
      <c r="DC25" s="32">
        <v>3800</v>
      </c>
      <c r="DD25" s="32">
        <f t="shared" si="22"/>
        <v>5700000</v>
      </c>
      <c r="DE25" s="32">
        <f t="shared" si="23"/>
        <v>3486833.666666667</v>
      </c>
      <c r="DF25" s="32">
        <f t="shared" si="24"/>
        <v>2213166.333333333</v>
      </c>
      <c r="DG25" s="32">
        <f t="shared" si="25"/>
        <v>8852665.3333333321</v>
      </c>
      <c r="DH25" s="32">
        <f t="shared" si="26"/>
        <v>1.634720937362369</v>
      </c>
    </row>
    <row r="26" spans="1:112" ht="16.5" customHeight="1">
      <c r="A26" s="42">
        <v>21</v>
      </c>
      <c r="B26" s="36" t="s">
        <v>205</v>
      </c>
      <c r="C26" s="36">
        <v>45</v>
      </c>
      <c r="D26" s="36" t="s">
        <v>28</v>
      </c>
      <c r="E26" s="36" t="s">
        <v>206</v>
      </c>
      <c r="F26" s="36" t="s">
        <v>165</v>
      </c>
      <c r="G26" s="46"/>
      <c r="H26" s="42">
        <v>21</v>
      </c>
      <c r="I26" s="46" t="s">
        <v>205</v>
      </c>
      <c r="J26" s="46">
        <v>0.125</v>
      </c>
      <c r="K26" s="46">
        <v>0.7</v>
      </c>
      <c r="L26" s="46">
        <f t="shared" si="0"/>
        <v>5.6</v>
      </c>
      <c r="M26" s="46" t="s">
        <v>65</v>
      </c>
      <c r="N26" s="46">
        <v>5</v>
      </c>
      <c r="O26" s="46">
        <v>10</v>
      </c>
      <c r="P26" s="32">
        <v>10</v>
      </c>
      <c r="Q26" s="32">
        <v>30</v>
      </c>
      <c r="R26" s="32">
        <v>0.25</v>
      </c>
      <c r="T26" s="42">
        <v>21</v>
      </c>
      <c r="U26" s="32" t="s">
        <v>205</v>
      </c>
      <c r="V26" s="32">
        <v>0.125</v>
      </c>
      <c r="W26" s="32" t="s">
        <v>65</v>
      </c>
      <c r="X26" s="32">
        <v>5</v>
      </c>
      <c r="Y26" s="32">
        <v>10000</v>
      </c>
      <c r="Z26" s="32">
        <f t="shared" si="1"/>
        <v>50000</v>
      </c>
      <c r="AA26" s="32">
        <v>10</v>
      </c>
      <c r="AB26" s="32">
        <v>1900</v>
      </c>
      <c r="AC26" s="32">
        <f t="shared" si="2"/>
        <v>19000</v>
      </c>
      <c r="AD26" s="32">
        <v>10</v>
      </c>
      <c r="AE26" s="32">
        <v>1700</v>
      </c>
      <c r="AF26" s="32">
        <f t="shared" si="3"/>
        <v>17000</v>
      </c>
      <c r="AG26" s="32">
        <v>30</v>
      </c>
      <c r="AH26" s="32">
        <v>2400</v>
      </c>
      <c r="AI26" s="32">
        <f t="shared" si="4"/>
        <v>72000</v>
      </c>
      <c r="AJ26" s="32">
        <v>0.25</v>
      </c>
      <c r="AK26" s="32">
        <v>50000</v>
      </c>
      <c r="AM26" s="42">
        <v>21</v>
      </c>
      <c r="AN26" s="32" t="s">
        <v>205</v>
      </c>
      <c r="AO26" s="32">
        <v>0.125</v>
      </c>
      <c r="AP26" s="32">
        <v>45000</v>
      </c>
      <c r="AQ26" s="32">
        <v>1</v>
      </c>
      <c r="AR26" s="32">
        <v>4</v>
      </c>
      <c r="AS26" s="32">
        <f t="shared" si="5"/>
        <v>3750</v>
      </c>
      <c r="AT26" s="32">
        <v>28000</v>
      </c>
      <c r="AU26" s="32">
        <v>1</v>
      </c>
      <c r="AV26" s="32">
        <v>4</v>
      </c>
      <c r="AW26" s="32">
        <f t="shared" si="6"/>
        <v>2333.3333333333335</v>
      </c>
      <c r="AX26" s="32">
        <v>275000</v>
      </c>
      <c r="AY26" s="32">
        <v>1</v>
      </c>
      <c r="AZ26" s="32">
        <v>5</v>
      </c>
      <c r="BA26" s="32">
        <f t="shared" si="7"/>
        <v>18333.333333333332</v>
      </c>
      <c r="BB26" s="32">
        <f t="shared" si="8"/>
        <v>24416.666666666664</v>
      </c>
      <c r="BD26" s="42">
        <v>21</v>
      </c>
      <c r="BE26" s="32" t="s">
        <v>205</v>
      </c>
      <c r="BF26" s="32">
        <v>0.125</v>
      </c>
      <c r="BG26" s="32">
        <v>125000</v>
      </c>
      <c r="BH26" s="32">
        <v>0.7</v>
      </c>
      <c r="BI26" s="33">
        <v>100000</v>
      </c>
      <c r="BJ26" s="32">
        <f t="shared" si="9"/>
        <v>70000</v>
      </c>
      <c r="BK26" s="32">
        <v>10</v>
      </c>
      <c r="BL26" s="32">
        <v>3800</v>
      </c>
      <c r="BM26" s="32">
        <f t="shared" si="10"/>
        <v>38000</v>
      </c>
      <c r="BO26" s="42">
        <v>21</v>
      </c>
      <c r="BP26" s="32" t="s">
        <v>205</v>
      </c>
      <c r="BQ26" s="32">
        <v>0.125</v>
      </c>
      <c r="BR26" s="32">
        <v>0.7</v>
      </c>
      <c r="BS26" s="32">
        <v>5</v>
      </c>
      <c r="BT26" s="32">
        <v>10</v>
      </c>
      <c r="BU26" s="32">
        <v>10</v>
      </c>
      <c r="BV26" s="32">
        <v>30</v>
      </c>
      <c r="BW26" s="32">
        <v>0.25</v>
      </c>
      <c r="BX26" s="32">
        <v>13.875</v>
      </c>
      <c r="BZ26" s="42">
        <v>21</v>
      </c>
      <c r="CA26" s="32" t="s">
        <v>205</v>
      </c>
      <c r="CB26" s="32">
        <v>0.125</v>
      </c>
      <c r="CC26" s="32">
        <f t="shared" si="11"/>
        <v>24416.666666666664</v>
      </c>
      <c r="CD26" s="32">
        <v>2500000</v>
      </c>
      <c r="CE26" s="32">
        <f t="shared" si="12"/>
        <v>833333.33333333337</v>
      </c>
      <c r="CF26" s="32">
        <f t="shared" si="13"/>
        <v>857750</v>
      </c>
      <c r="CH26" s="42">
        <v>21</v>
      </c>
      <c r="CI26" s="32" t="s">
        <v>205</v>
      </c>
      <c r="CJ26" s="32">
        <v>0.125</v>
      </c>
      <c r="CK26" s="32">
        <f t="shared" si="14"/>
        <v>50000</v>
      </c>
      <c r="CL26" s="32">
        <f t="shared" si="15"/>
        <v>108000</v>
      </c>
      <c r="CM26" s="32">
        <f t="shared" si="16"/>
        <v>50000</v>
      </c>
      <c r="CN26" s="32">
        <v>350000</v>
      </c>
      <c r="CO26" s="33">
        <f t="shared" si="17"/>
        <v>233000</v>
      </c>
      <c r="CP26" s="32">
        <f t="shared" si="18"/>
        <v>791000</v>
      </c>
      <c r="CR26" s="42">
        <v>21</v>
      </c>
      <c r="CS26" s="32" t="s">
        <v>205</v>
      </c>
      <c r="CT26" s="32">
        <v>0.125</v>
      </c>
      <c r="CU26" s="32">
        <f t="shared" si="19"/>
        <v>791000</v>
      </c>
      <c r="CV26" s="32">
        <f t="shared" si="20"/>
        <v>857750</v>
      </c>
      <c r="CW26" s="32">
        <f t="shared" si="21"/>
        <v>1648750</v>
      </c>
      <c r="CY26" s="42">
        <v>21</v>
      </c>
      <c r="CZ26" s="32" t="s">
        <v>205</v>
      </c>
      <c r="DA26" s="32">
        <v>0.125</v>
      </c>
      <c r="DB26" s="32">
        <v>0.7</v>
      </c>
      <c r="DC26" s="32">
        <v>3800</v>
      </c>
      <c r="DD26" s="32">
        <f t="shared" si="22"/>
        <v>2660000</v>
      </c>
      <c r="DE26" s="32">
        <f t="shared" si="23"/>
        <v>1648750</v>
      </c>
      <c r="DF26" s="32">
        <f t="shared" si="24"/>
        <v>1011250</v>
      </c>
      <c r="DG26" s="32">
        <f t="shared" si="25"/>
        <v>8090000</v>
      </c>
      <c r="DH26" s="32">
        <f t="shared" si="26"/>
        <v>1.6133434420015162</v>
      </c>
    </row>
    <row r="27" spans="1:112">
      <c r="A27" s="42">
        <v>22</v>
      </c>
      <c r="B27" s="36" t="s">
        <v>43</v>
      </c>
      <c r="C27" s="36">
        <v>40</v>
      </c>
      <c r="D27" s="36" t="s">
        <v>31</v>
      </c>
      <c r="E27" s="36" t="s">
        <v>29</v>
      </c>
      <c r="F27" s="36" t="s">
        <v>32</v>
      </c>
      <c r="H27" s="42">
        <v>22</v>
      </c>
      <c r="I27" s="32" t="s">
        <v>43</v>
      </c>
      <c r="J27" s="32">
        <v>0.125</v>
      </c>
      <c r="K27" s="32">
        <v>0.8</v>
      </c>
      <c r="L27" s="32">
        <f t="shared" si="0"/>
        <v>6.4</v>
      </c>
      <c r="M27" s="32" t="s">
        <v>63</v>
      </c>
      <c r="N27" s="32">
        <v>6</v>
      </c>
      <c r="O27" s="32">
        <v>30</v>
      </c>
      <c r="P27" s="32">
        <v>50</v>
      </c>
      <c r="Q27" s="32">
        <v>50</v>
      </c>
      <c r="R27" s="32">
        <v>0.05</v>
      </c>
      <c r="T27" s="42">
        <v>22</v>
      </c>
      <c r="U27" s="32" t="s">
        <v>43</v>
      </c>
      <c r="V27" s="32">
        <v>0.125</v>
      </c>
      <c r="W27" s="32" t="s">
        <v>63</v>
      </c>
      <c r="X27" s="32">
        <v>6</v>
      </c>
      <c r="Y27" s="32">
        <v>11000</v>
      </c>
      <c r="Z27" s="32">
        <f t="shared" si="1"/>
        <v>66000</v>
      </c>
      <c r="AA27" s="32">
        <v>30</v>
      </c>
      <c r="AB27" s="32">
        <v>1900</v>
      </c>
      <c r="AC27" s="32">
        <f t="shared" si="2"/>
        <v>57000</v>
      </c>
      <c r="AD27" s="32">
        <v>50</v>
      </c>
      <c r="AE27" s="32">
        <v>1700</v>
      </c>
      <c r="AF27" s="32">
        <f t="shared" si="3"/>
        <v>85000</v>
      </c>
      <c r="AG27" s="32">
        <v>50</v>
      </c>
      <c r="AH27" s="32">
        <v>2400</v>
      </c>
      <c r="AI27" s="32">
        <f t="shared" si="4"/>
        <v>120000</v>
      </c>
      <c r="AJ27" s="32">
        <v>0.05</v>
      </c>
      <c r="AK27" s="32">
        <v>40000</v>
      </c>
      <c r="AM27" s="42">
        <v>22</v>
      </c>
      <c r="AN27" s="32" t="s">
        <v>43</v>
      </c>
      <c r="AO27" s="32">
        <v>0.125</v>
      </c>
      <c r="AP27" s="32">
        <v>50000</v>
      </c>
      <c r="AQ27" s="32">
        <v>1</v>
      </c>
      <c r="AR27" s="32">
        <v>5</v>
      </c>
      <c r="AS27" s="32">
        <f t="shared" si="5"/>
        <v>3333.3333333333335</v>
      </c>
      <c r="AT27" s="32">
        <v>28000</v>
      </c>
      <c r="AU27" s="32">
        <v>1</v>
      </c>
      <c r="AV27" s="32">
        <v>4</v>
      </c>
      <c r="AW27" s="32">
        <f t="shared" si="6"/>
        <v>2333.3333333333335</v>
      </c>
      <c r="AX27" s="32">
        <v>270000</v>
      </c>
      <c r="AY27" s="32">
        <v>1</v>
      </c>
      <c r="AZ27" s="32">
        <v>4</v>
      </c>
      <c r="BA27" s="32">
        <f t="shared" si="7"/>
        <v>22500</v>
      </c>
      <c r="BB27" s="32">
        <f t="shared" si="8"/>
        <v>28166.666666666664</v>
      </c>
      <c r="BD27" s="42">
        <v>22</v>
      </c>
      <c r="BE27" s="32" t="s">
        <v>43</v>
      </c>
      <c r="BF27" s="32">
        <v>0.125</v>
      </c>
      <c r="BG27" s="32">
        <v>125000</v>
      </c>
      <c r="BH27" s="32">
        <v>0.8</v>
      </c>
      <c r="BI27" s="33">
        <v>100000</v>
      </c>
      <c r="BJ27" s="32">
        <f t="shared" si="9"/>
        <v>80000</v>
      </c>
      <c r="BK27" s="32">
        <v>13</v>
      </c>
      <c r="BL27" s="32">
        <v>3800</v>
      </c>
      <c r="BM27" s="32">
        <f t="shared" si="10"/>
        <v>49400</v>
      </c>
      <c r="BO27" s="42">
        <v>22</v>
      </c>
      <c r="BP27" s="32" t="s">
        <v>43</v>
      </c>
      <c r="BQ27" s="32">
        <v>0.125</v>
      </c>
      <c r="BR27" s="32">
        <v>0.8</v>
      </c>
      <c r="BS27" s="32">
        <v>6</v>
      </c>
      <c r="BT27" s="32">
        <v>30</v>
      </c>
      <c r="BU27" s="32">
        <v>50</v>
      </c>
      <c r="BV27" s="32">
        <v>50</v>
      </c>
      <c r="BW27" s="32">
        <v>0.05</v>
      </c>
      <c r="BX27" s="32">
        <v>11.75</v>
      </c>
      <c r="BZ27" s="42">
        <v>22</v>
      </c>
      <c r="CA27" s="32" t="s">
        <v>43</v>
      </c>
      <c r="CB27" s="32">
        <v>0.125</v>
      </c>
      <c r="CC27" s="32">
        <f t="shared" si="11"/>
        <v>28166.666666666664</v>
      </c>
      <c r="CD27" s="32">
        <v>2500000</v>
      </c>
      <c r="CE27" s="32">
        <f t="shared" si="12"/>
        <v>833333.33333333337</v>
      </c>
      <c r="CF27" s="32">
        <f t="shared" si="13"/>
        <v>861500</v>
      </c>
      <c r="CH27" s="42">
        <v>22</v>
      </c>
      <c r="CI27" s="32" t="s">
        <v>43</v>
      </c>
      <c r="CJ27" s="32">
        <v>0.125</v>
      </c>
      <c r="CK27" s="32">
        <f t="shared" si="14"/>
        <v>66000</v>
      </c>
      <c r="CL27" s="32">
        <f t="shared" si="15"/>
        <v>262000</v>
      </c>
      <c r="CM27" s="32">
        <f t="shared" si="16"/>
        <v>40000</v>
      </c>
      <c r="CN27" s="32">
        <v>330000</v>
      </c>
      <c r="CO27" s="33">
        <f t="shared" si="17"/>
        <v>254400</v>
      </c>
      <c r="CP27" s="32">
        <f t="shared" si="18"/>
        <v>952400</v>
      </c>
      <c r="CR27" s="42">
        <v>22</v>
      </c>
      <c r="CS27" s="32" t="s">
        <v>43</v>
      </c>
      <c r="CT27" s="32">
        <v>0.125</v>
      </c>
      <c r="CU27" s="32">
        <f t="shared" si="19"/>
        <v>952400</v>
      </c>
      <c r="CV27" s="32">
        <f t="shared" si="20"/>
        <v>861500</v>
      </c>
      <c r="CW27" s="32">
        <f t="shared" si="21"/>
        <v>1813900</v>
      </c>
      <c r="CY27" s="42">
        <v>22</v>
      </c>
      <c r="CZ27" s="32" t="s">
        <v>43</v>
      </c>
      <c r="DA27" s="32">
        <v>0.125</v>
      </c>
      <c r="DB27" s="32">
        <v>0.8</v>
      </c>
      <c r="DC27" s="32">
        <v>3800</v>
      </c>
      <c r="DD27" s="32">
        <f t="shared" si="22"/>
        <v>3040000</v>
      </c>
      <c r="DE27" s="32">
        <f t="shared" si="23"/>
        <v>1813900</v>
      </c>
      <c r="DF27" s="32">
        <f t="shared" si="24"/>
        <v>1226100</v>
      </c>
      <c r="DG27" s="32">
        <f t="shared" si="25"/>
        <v>9808800</v>
      </c>
      <c r="DH27" s="32">
        <f t="shared" si="26"/>
        <v>1.6759468548431555</v>
      </c>
    </row>
    <row r="28" spans="1:112">
      <c r="A28" s="42">
        <v>23</v>
      </c>
      <c r="B28" s="36" t="s">
        <v>207</v>
      </c>
      <c r="C28" s="36">
        <v>54</v>
      </c>
      <c r="D28" s="36" t="s">
        <v>31</v>
      </c>
      <c r="E28" s="36" t="s">
        <v>29</v>
      </c>
      <c r="F28" s="36" t="s">
        <v>30</v>
      </c>
      <c r="H28" s="42">
        <v>23</v>
      </c>
      <c r="I28" s="32" t="s">
        <v>207</v>
      </c>
      <c r="J28" s="32">
        <v>0.125</v>
      </c>
      <c r="K28" s="32">
        <v>0.7</v>
      </c>
      <c r="L28" s="32">
        <f t="shared" si="0"/>
        <v>5.6</v>
      </c>
      <c r="M28" s="32" t="s">
        <v>64</v>
      </c>
      <c r="N28" s="32">
        <v>7</v>
      </c>
      <c r="O28" s="32">
        <v>30</v>
      </c>
      <c r="P28" s="32">
        <v>30</v>
      </c>
      <c r="Q28" s="32">
        <v>75</v>
      </c>
      <c r="R28" s="32">
        <v>0.25</v>
      </c>
      <c r="T28" s="42">
        <v>23</v>
      </c>
      <c r="U28" s="32" t="s">
        <v>207</v>
      </c>
      <c r="V28" s="32">
        <v>0.125</v>
      </c>
      <c r="W28" s="32" t="s">
        <v>64</v>
      </c>
      <c r="X28" s="32">
        <v>7</v>
      </c>
      <c r="Y28" s="32">
        <v>10000</v>
      </c>
      <c r="Z28" s="32">
        <f t="shared" si="1"/>
        <v>70000</v>
      </c>
      <c r="AA28" s="32">
        <v>30</v>
      </c>
      <c r="AB28" s="32">
        <v>1900</v>
      </c>
      <c r="AC28" s="32">
        <f t="shared" si="2"/>
        <v>57000</v>
      </c>
      <c r="AD28" s="32">
        <v>30</v>
      </c>
      <c r="AE28" s="32">
        <v>1700</v>
      </c>
      <c r="AF28" s="32">
        <f t="shared" si="3"/>
        <v>51000</v>
      </c>
      <c r="AG28" s="32">
        <v>75</v>
      </c>
      <c r="AH28" s="32">
        <v>2400</v>
      </c>
      <c r="AI28" s="32">
        <f t="shared" si="4"/>
        <v>180000</v>
      </c>
      <c r="AJ28" s="32">
        <v>0.25</v>
      </c>
      <c r="AK28" s="32">
        <v>60000</v>
      </c>
      <c r="AM28" s="42">
        <v>23</v>
      </c>
      <c r="AN28" s="32" t="s">
        <v>207</v>
      </c>
      <c r="AO28" s="32">
        <v>0.125</v>
      </c>
      <c r="AP28" s="32">
        <v>40000</v>
      </c>
      <c r="AQ28" s="32">
        <v>1</v>
      </c>
      <c r="AR28" s="32">
        <v>5</v>
      </c>
      <c r="AS28" s="32">
        <f t="shared" si="5"/>
        <v>2666.6666666666665</v>
      </c>
      <c r="AT28" s="32">
        <v>27000</v>
      </c>
      <c r="AU28" s="32">
        <v>1</v>
      </c>
      <c r="AV28" s="32">
        <v>3</v>
      </c>
      <c r="AW28" s="32">
        <f t="shared" si="6"/>
        <v>3000</v>
      </c>
      <c r="AX28" s="32">
        <v>270000</v>
      </c>
      <c r="AY28" s="32">
        <v>1</v>
      </c>
      <c r="AZ28" s="32">
        <v>4</v>
      </c>
      <c r="BA28" s="32">
        <f t="shared" si="7"/>
        <v>22500</v>
      </c>
      <c r="BB28" s="32">
        <f t="shared" si="8"/>
        <v>28166.666666666668</v>
      </c>
      <c r="BD28" s="42">
        <v>23</v>
      </c>
      <c r="BE28" s="32" t="s">
        <v>207</v>
      </c>
      <c r="BF28" s="32">
        <v>0.125</v>
      </c>
      <c r="BG28" s="32">
        <v>125000</v>
      </c>
      <c r="BH28" s="32">
        <v>0.7</v>
      </c>
      <c r="BI28" s="33">
        <v>100000</v>
      </c>
      <c r="BJ28" s="32">
        <f t="shared" si="9"/>
        <v>70000</v>
      </c>
      <c r="BK28" s="32">
        <v>20</v>
      </c>
      <c r="BL28" s="32">
        <v>3800</v>
      </c>
      <c r="BM28" s="32">
        <f t="shared" si="10"/>
        <v>76000</v>
      </c>
      <c r="BO28" s="42">
        <v>23</v>
      </c>
      <c r="BP28" s="32" t="s">
        <v>207</v>
      </c>
      <c r="BQ28" s="32">
        <v>0.125</v>
      </c>
      <c r="BR28" s="32">
        <v>0.7</v>
      </c>
      <c r="BS28" s="32">
        <v>7</v>
      </c>
      <c r="BT28" s="32">
        <v>30</v>
      </c>
      <c r="BU28" s="32">
        <v>30</v>
      </c>
      <c r="BV28" s="32">
        <v>75</v>
      </c>
      <c r="BW28" s="32">
        <v>0.25</v>
      </c>
      <c r="BX28" s="32">
        <v>15.625</v>
      </c>
      <c r="BZ28" s="42">
        <v>23</v>
      </c>
      <c r="CA28" s="32" t="s">
        <v>207</v>
      </c>
      <c r="CB28" s="32">
        <v>0.125</v>
      </c>
      <c r="CC28" s="32">
        <f t="shared" si="11"/>
        <v>28166.666666666668</v>
      </c>
      <c r="CD28" s="32">
        <v>2500000</v>
      </c>
      <c r="CE28" s="32">
        <f t="shared" si="12"/>
        <v>833333.33333333337</v>
      </c>
      <c r="CF28" s="32">
        <f t="shared" si="13"/>
        <v>861500</v>
      </c>
      <c r="CH28" s="42">
        <v>23</v>
      </c>
      <c r="CI28" s="32" t="s">
        <v>207</v>
      </c>
      <c r="CJ28" s="32">
        <v>0.125</v>
      </c>
      <c r="CK28" s="32">
        <f t="shared" si="14"/>
        <v>70000</v>
      </c>
      <c r="CL28" s="32">
        <f t="shared" si="15"/>
        <v>288000</v>
      </c>
      <c r="CM28" s="32">
        <f t="shared" si="16"/>
        <v>60000</v>
      </c>
      <c r="CN28" s="32">
        <v>405000</v>
      </c>
      <c r="CO28" s="33">
        <f t="shared" si="17"/>
        <v>271000</v>
      </c>
      <c r="CP28" s="32">
        <f t="shared" si="18"/>
        <v>1094000</v>
      </c>
      <c r="CR28" s="42">
        <v>23</v>
      </c>
      <c r="CS28" s="32" t="s">
        <v>207</v>
      </c>
      <c r="CT28" s="32">
        <v>0.125</v>
      </c>
      <c r="CU28" s="32">
        <f t="shared" si="19"/>
        <v>1094000</v>
      </c>
      <c r="CV28" s="32">
        <f t="shared" si="20"/>
        <v>861500</v>
      </c>
      <c r="CW28" s="32">
        <f t="shared" si="21"/>
        <v>1955500</v>
      </c>
      <c r="CY28" s="42">
        <v>23</v>
      </c>
      <c r="CZ28" s="32" t="s">
        <v>207</v>
      </c>
      <c r="DA28" s="32">
        <v>0.125</v>
      </c>
      <c r="DB28" s="32">
        <v>0.7</v>
      </c>
      <c r="DC28" s="32">
        <v>3800</v>
      </c>
      <c r="DD28" s="32">
        <f t="shared" si="22"/>
        <v>2660000</v>
      </c>
      <c r="DE28" s="32">
        <f t="shared" si="23"/>
        <v>1955500</v>
      </c>
      <c r="DF28" s="32">
        <f t="shared" si="24"/>
        <v>704500</v>
      </c>
      <c r="DG28" s="32">
        <f t="shared" si="25"/>
        <v>5636000</v>
      </c>
      <c r="DH28" s="32">
        <f t="shared" si="26"/>
        <v>1.3602659166453592</v>
      </c>
    </row>
    <row r="29" spans="1:112">
      <c r="A29" s="42">
        <v>24</v>
      </c>
      <c r="B29" s="36" t="s">
        <v>208</v>
      </c>
      <c r="C29" s="36">
        <v>55</v>
      </c>
      <c r="D29" s="36" t="s">
        <v>33</v>
      </c>
      <c r="E29" s="36" t="s">
        <v>29</v>
      </c>
      <c r="F29" s="36" t="s">
        <v>32</v>
      </c>
      <c r="H29" s="42">
        <v>24</v>
      </c>
      <c r="I29" s="32" t="s">
        <v>208</v>
      </c>
      <c r="J29" s="32">
        <v>0.25</v>
      </c>
      <c r="K29" s="32">
        <v>1.6</v>
      </c>
      <c r="L29" s="32">
        <f t="shared" si="0"/>
        <v>6.4</v>
      </c>
      <c r="M29" s="32" t="s">
        <v>63</v>
      </c>
      <c r="N29" s="32">
        <v>12</v>
      </c>
      <c r="O29" s="32">
        <v>100</v>
      </c>
      <c r="P29" s="32">
        <v>100</v>
      </c>
      <c r="Q29" s="32">
        <v>100</v>
      </c>
      <c r="R29" s="32">
        <v>0</v>
      </c>
      <c r="T29" s="42">
        <v>24</v>
      </c>
      <c r="U29" s="32" t="s">
        <v>208</v>
      </c>
      <c r="V29" s="32">
        <v>0.25</v>
      </c>
      <c r="W29" s="32" t="s">
        <v>63</v>
      </c>
      <c r="X29" s="32">
        <v>12</v>
      </c>
      <c r="Y29" s="32">
        <v>11000</v>
      </c>
      <c r="Z29" s="32">
        <f t="shared" si="1"/>
        <v>132000</v>
      </c>
      <c r="AA29" s="32">
        <v>100</v>
      </c>
      <c r="AB29" s="32">
        <v>1900</v>
      </c>
      <c r="AC29" s="32">
        <f t="shared" si="2"/>
        <v>190000</v>
      </c>
      <c r="AD29" s="32">
        <v>100</v>
      </c>
      <c r="AE29" s="32">
        <v>1700</v>
      </c>
      <c r="AF29" s="32">
        <f t="shared" si="3"/>
        <v>170000</v>
      </c>
      <c r="AG29" s="32">
        <v>100</v>
      </c>
      <c r="AH29" s="32">
        <v>2400</v>
      </c>
      <c r="AI29" s="32">
        <f t="shared" si="4"/>
        <v>240000</v>
      </c>
      <c r="AJ29" s="32">
        <v>0</v>
      </c>
      <c r="AK29" s="32">
        <v>0</v>
      </c>
      <c r="AM29" s="42">
        <v>24</v>
      </c>
      <c r="AN29" s="32" t="s">
        <v>208</v>
      </c>
      <c r="AO29" s="32">
        <v>0.25</v>
      </c>
      <c r="AP29" s="32">
        <v>45000</v>
      </c>
      <c r="AQ29" s="32">
        <v>1</v>
      </c>
      <c r="AR29" s="32">
        <v>5</v>
      </c>
      <c r="AS29" s="32">
        <f t="shared" si="5"/>
        <v>3000</v>
      </c>
      <c r="AT29" s="32">
        <v>28000</v>
      </c>
      <c r="AU29" s="32">
        <v>1</v>
      </c>
      <c r="AV29" s="32">
        <v>3</v>
      </c>
      <c r="AW29" s="32">
        <f t="shared" si="6"/>
        <v>3111.1111111111113</v>
      </c>
      <c r="AX29" s="32">
        <v>275000</v>
      </c>
      <c r="AY29" s="32">
        <v>1</v>
      </c>
      <c r="AZ29" s="32">
        <v>5</v>
      </c>
      <c r="BA29" s="32">
        <f t="shared" si="7"/>
        <v>18333.333333333332</v>
      </c>
      <c r="BB29" s="32">
        <f t="shared" si="8"/>
        <v>24444.444444444445</v>
      </c>
      <c r="BD29" s="42">
        <v>24</v>
      </c>
      <c r="BE29" s="32" t="s">
        <v>208</v>
      </c>
      <c r="BF29" s="32">
        <v>0.25</v>
      </c>
      <c r="BG29" s="32">
        <v>250000</v>
      </c>
      <c r="BH29" s="32">
        <v>1.6</v>
      </c>
      <c r="BI29" s="33">
        <v>100000</v>
      </c>
      <c r="BJ29" s="32">
        <f t="shared" si="9"/>
        <v>160000</v>
      </c>
      <c r="BK29" s="32">
        <v>25</v>
      </c>
      <c r="BL29" s="32">
        <v>3800</v>
      </c>
      <c r="BM29" s="32">
        <f t="shared" si="10"/>
        <v>95000</v>
      </c>
      <c r="BO29" s="42">
        <v>24</v>
      </c>
      <c r="BP29" s="32" t="s">
        <v>208</v>
      </c>
      <c r="BQ29" s="32">
        <v>0.25</v>
      </c>
      <c r="BR29" s="32">
        <v>1.6</v>
      </c>
      <c r="BS29" s="32">
        <v>12</v>
      </c>
      <c r="BT29" s="32">
        <v>100</v>
      </c>
      <c r="BU29" s="32">
        <v>100</v>
      </c>
      <c r="BV29" s="32">
        <v>100</v>
      </c>
      <c r="BW29" s="32">
        <v>0</v>
      </c>
      <c r="BX29" s="32">
        <v>18.375</v>
      </c>
      <c r="BZ29" s="42">
        <v>24</v>
      </c>
      <c r="CA29" s="32" t="s">
        <v>208</v>
      </c>
      <c r="CB29" s="32">
        <v>0.25</v>
      </c>
      <c r="CC29" s="32">
        <f t="shared" si="11"/>
        <v>24444.444444444445</v>
      </c>
      <c r="CD29" s="32">
        <v>5000000</v>
      </c>
      <c r="CE29" s="32">
        <f t="shared" si="12"/>
        <v>1666666.6666666667</v>
      </c>
      <c r="CF29" s="32">
        <f t="shared" si="13"/>
        <v>1691111.1111111112</v>
      </c>
      <c r="CH29" s="42">
        <v>24</v>
      </c>
      <c r="CI29" s="32" t="s">
        <v>208</v>
      </c>
      <c r="CJ29" s="32">
        <v>0.25</v>
      </c>
      <c r="CK29" s="32">
        <f t="shared" si="14"/>
        <v>132000</v>
      </c>
      <c r="CL29" s="32">
        <f t="shared" si="15"/>
        <v>600000</v>
      </c>
      <c r="CM29" s="32">
        <f t="shared" si="16"/>
        <v>0</v>
      </c>
      <c r="CN29" s="32">
        <v>580000</v>
      </c>
      <c r="CO29" s="33">
        <f t="shared" si="17"/>
        <v>505000</v>
      </c>
      <c r="CP29" s="32">
        <f t="shared" si="18"/>
        <v>1817000</v>
      </c>
      <c r="CR29" s="42">
        <v>24</v>
      </c>
      <c r="CS29" s="32" t="s">
        <v>208</v>
      </c>
      <c r="CT29" s="32">
        <v>0.25</v>
      </c>
      <c r="CU29" s="32">
        <f t="shared" si="19"/>
        <v>1817000</v>
      </c>
      <c r="CV29" s="32">
        <f t="shared" si="20"/>
        <v>1691111.1111111112</v>
      </c>
      <c r="CW29" s="32">
        <f t="shared" si="21"/>
        <v>3508111.111111111</v>
      </c>
      <c r="CY29" s="42">
        <v>24</v>
      </c>
      <c r="CZ29" s="32" t="s">
        <v>208</v>
      </c>
      <c r="DA29" s="32">
        <v>0.25</v>
      </c>
      <c r="DB29" s="32">
        <v>1.6</v>
      </c>
      <c r="DC29" s="32">
        <v>3800</v>
      </c>
      <c r="DD29" s="32">
        <f t="shared" si="22"/>
        <v>6080000</v>
      </c>
      <c r="DE29" s="32">
        <f t="shared" si="23"/>
        <v>3508111.111111111</v>
      </c>
      <c r="DF29" s="32">
        <f t="shared" si="24"/>
        <v>2571888.888888889</v>
      </c>
      <c r="DG29" s="32">
        <f t="shared" si="25"/>
        <v>10287555.555555556</v>
      </c>
      <c r="DH29" s="32">
        <f t="shared" si="26"/>
        <v>1.7331264054730309</v>
      </c>
    </row>
    <row r="30" spans="1:112">
      <c r="A30" s="42">
        <v>25</v>
      </c>
      <c r="B30" s="36" t="s">
        <v>209</v>
      </c>
      <c r="C30" s="36">
        <v>58</v>
      </c>
      <c r="D30" s="36" t="s">
        <v>210</v>
      </c>
      <c r="E30" s="36" t="s">
        <v>29</v>
      </c>
      <c r="F30" s="36" t="s">
        <v>30</v>
      </c>
      <c r="H30" s="42">
        <v>25</v>
      </c>
      <c r="I30" s="32" t="s">
        <v>209</v>
      </c>
      <c r="J30" s="32">
        <v>0.25</v>
      </c>
      <c r="K30" s="32">
        <v>1.4</v>
      </c>
      <c r="L30" s="32">
        <f t="shared" si="0"/>
        <v>5.6</v>
      </c>
      <c r="M30" s="32" t="s">
        <v>63</v>
      </c>
      <c r="N30" s="32">
        <v>10</v>
      </c>
      <c r="O30" s="32">
        <v>50</v>
      </c>
      <c r="P30" s="32">
        <v>0</v>
      </c>
      <c r="Q30" s="32">
        <v>50</v>
      </c>
      <c r="R30" s="32">
        <v>0.25</v>
      </c>
      <c r="T30" s="42">
        <v>25</v>
      </c>
      <c r="U30" s="32" t="s">
        <v>209</v>
      </c>
      <c r="V30" s="32">
        <v>0.25</v>
      </c>
      <c r="W30" s="32" t="s">
        <v>63</v>
      </c>
      <c r="X30" s="32">
        <v>10</v>
      </c>
      <c r="Y30" s="32">
        <v>11000</v>
      </c>
      <c r="Z30" s="32">
        <f t="shared" si="1"/>
        <v>110000</v>
      </c>
      <c r="AA30" s="32">
        <v>50</v>
      </c>
      <c r="AB30" s="32">
        <v>1900</v>
      </c>
      <c r="AC30" s="32">
        <f t="shared" si="2"/>
        <v>95000</v>
      </c>
      <c r="AD30" s="32">
        <v>0</v>
      </c>
      <c r="AE30" s="32">
        <v>1700</v>
      </c>
      <c r="AF30" s="32">
        <f t="shared" si="3"/>
        <v>0</v>
      </c>
      <c r="AG30" s="32">
        <v>50</v>
      </c>
      <c r="AH30" s="32">
        <v>2400</v>
      </c>
      <c r="AI30" s="32">
        <f t="shared" si="4"/>
        <v>120000</v>
      </c>
      <c r="AJ30" s="32">
        <v>0.25</v>
      </c>
      <c r="AK30" s="32">
        <v>50000</v>
      </c>
      <c r="AM30" s="42">
        <v>25</v>
      </c>
      <c r="AN30" s="32" t="s">
        <v>209</v>
      </c>
      <c r="AO30" s="32">
        <v>0.25</v>
      </c>
      <c r="AP30" s="32">
        <v>45000</v>
      </c>
      <c r="AQ30" s="32">
        <v>1</v>
      </c>
      <c r="AR30" s="32">
        <v>4</v>
      </c>
      <c r="AS30" s="32">
        <f t="shared" si="5"/>
        <v>3750</v>
      </c>
      <c r="AT30" s="32">
        <v>28000</v>
      </c>
      <c r="AU30" s="32">
        <v>1</v>
      </c>
      <c r="AV30" s="32">
        <v>3</v>
      </c>
      <c r="AW30" s="32">
        <f t="shared" si="6"/>
        <v>3111.1111111111113</v>
      </c>
      <c r="AX30" s="32">
        <v>275000</v>
      </c>
      <c r="AY30" s="32">
        <v>1</v>
      </c>
      <c r="AZ30" s="32">
        <v>5</v>
      </c>
      <c r="BA30" s="32">
        <f t="shared" si="7"/>
        <v>18333.333333333332</v>
      </c>
      <c r="BB30" s="32">
        <f t="shared" si="8"/>
        <v>25194.444444444445</v>
      </c>
      <c r="BD30" s="42">
        <v>25</v>
      </c>
      <c r="BE30" s="32" t="s">
        <v>209</v>
      </c>
      <c r="BF30" s="32">
        <v>0.25</v>
      </c>
      <c r="BG30" s="32">
        <v>250000</v>
      </c>
      <c r="BH30" s="32">
        <v>1.4</v>
      </c>
      <c r="BI30" s="33">
        <v>100000</v>
      </c>
      <c r="BJ30" s="32">
        <f t="shared" si="9"/>
        <v>140000</v>
      </c>
      <c r="BK30" s="32">
        <v>25</v>
      </c>
      <c r="BL30" s="32">
        <v>3800</v>
      </c>
      <c r="BM30" s="32">
        <f t="shared" si="10"/>
        <v>95000</v>
      </c>
      <c r="BO30" s="42">
        <v>25</v>
      </c>
      <c r="BP30" s="32" t="s">
        <v>209</v>
      </c>
      <c r="BQ30" s="32">
        <v>0.25</v>
      </c>
      <c r="BR30" s="32">
        <v>1.4</v>
      </c>
      <c r="BS30" s="32">
        <v>10</v>
      </c>
      <c r="BT30" s="32">
        <v>50</v>
      </c>
      <c r="BU30" s="32">
        <v>0</v>
      </c>
      <c r="BV30" s="32">
        <v>50</v>
      </c>
      <c r="BW30" s="32">
        <v>0.25</v>
      </c>
      <c r="BX30" s="32">
        <v>19.75</v>
      </c>
      <c r="BZ30" s="42">
        <v>25</v>
      </c>
      <c r="CA30" s="32" t="s">
        <v>209</v>
      </c>
      <c r="CB30" s="32">
        <v>0.25</v>
      </c>
      <c r="CC30" s="32">
        <f t="shared" si="11"/>
        <v>25194.444444444445</v>
      </c>
      <c r="CD30" s="32">
        <v>5000001</v>
      </c>
      <c r="CE30" s="32">
        <f t="shared" si="12"/>
        <v>1666667</v>
      </c>
      <c r="CF30" s="32">
        <f t="shared" si="13"/>
        <v>1691861.4444444445</v>
      </c>
      <c r="CH30" s="42">
        <v>25</v>
      </c>
      <c r="CI30" s="32" t="s">
        <v>209</v>
      </c>
      <c r="CJ30" s="32">
        <v>0.25</v>
      </c>
      <c r="CK30" s="32">
        <f t="shared" si="14"/>
        <v>110000</v>
      </c>
      <c r="CL30" s="32">
        <f t="shared" si="15"/>
        <v>215000</v>
      </c>
      <c r="CM30" s="32">
        <f t="shared" si="16"/>
        <v>50000</v>
      </c>
      <c r="CN30" s="32">
        <v>620000</v>
      </c>
      <c r="CO30" s="33">
        <f t="shared" si="17"/>
        <v>485000</v>
      </c>
      <c r="CP30" s="32">
        <f t="shared" si="18"/>
        <v>1480000</v>
      </c>
      <c r="CR30" s="42">
        <v>25</v>
      </c>
      <c r="CS30" s="32" t="s">
        <v>209</v>
      </c>
      <c r="CT30" s="32">
        <v>0.25</v>
      </c>
      <c r="CU30" s="32">
        <f t="shared" si="19"/>
        <v>1480000</v>
      </c>
      <c r="CV30" s="32">
        <f t="shared" si="20"/>
        <v>1691861.4444444445</v>
      </c>
      <c r="CW30" s="32">
        <f t="shared" si="21"/>
        <v>3171861.4444444445</v>
      </c>
      <c r="CY30" s="42">
        <v>25</v>
      </c>
      <c r="CZ30" s="32" t="s">
        <v>209</v>
      </c>
      <c r="DA30" s="32">
        <v>0.25</v>
      </c>
      <c r="DB30" s="32">
        <v>1.4</v>
      </c>
      <c r="DC30" s="32">
        <v>3800</v>
      </c>
      <c r="DD30" s="32">
        <f t="shared" si="22"/>
        <v>5320000</v>
      </c>
      <c r="DE30" s="32">
        <f t="shared" si="23"/>
        <v>3171861.4444444445</v>
      </c>
      <c r="DF30" s="32">
        <f t="shared" si="24"/>
        <v>2148138.5555555555</v>
      </c>
      <c r="DG30" s="32">
        <f t="shared" si="25"/>
        <v>8592554.222222222</v>
      </c>
      <c r="DH30" s="32">
        <f t="shared" si="26"/>
        <v>1.6772485473216516</v>
      </c>
    </row>
    <row r="31" spans="1:112">
      <c r="A31" s="42">
        <v>26</v>
      </c>
      <c r="B31" s="36" t="s">
        <v>211</v>
      </c>
      <c r="C31" s="36">
        <v>55</v>
      </c>
      <c r="D31" s="36" t="s">
        <v>28</v>
      </c>
      <c r="E31" s="36" t="s">
        <v>29</v>
      </c>
      <c r="F31" s="36" t="s">
        <v>32</v>
      </c>
      <c r="H31" s="42">
        <v>26</v>
      </c>
      <c r="I31" s="32" t="s">
        <v>211</v>
      </c>
      <c r="J31" s="32">
        <v>0.25</v>
      </c>
      <c r="K31" s="32">
        <v>1.5</v>
      </c>
      <c r="L31" s="32">
        <f t="shared" si="0"/>
        <v>6</v>
      </c>
      <c r="M31" s="32" t="s">
        <v>64</v>
      </c>
      <c r="N31" s="32">
        <v>15</v>
      </c>
      <c r="O31" s="32">
        <v>100</v>
      </c>
      <c r="P31" s="32">
        <v>50</v>
      </c>
      <c r="Q31" s="32">
        <v>0</v>
      </c>
      <c r="R31" s="32">
        <v>0</v>
      </c>
      <c r="T31" s="42">
        <v>26</v>
      </c>
      <c r="U31" s="32" t="s">
        <v>211</v>
      </c>
      <c r="V31" s="32">
        <v>0.25</v>
      </c>
      <c r="W31" s="32" t="s">
        <v>64</v>
      </c>
      <c r="X31" s="32">
        <v>15</v>
      </c>
      <c r="Y31" s="32">
        <v>10000</v>
      </c>
      <c r="Z31" s="32">
        <f t="shared" si="1"/>
        <v>150000</v>
      </c>
      <c r="AA31" s="32">
        <v>100</v>
      </c>
      <c r="AB31" s="32">
        <v>1900</v>
      </c>
      <c r="AC31" s="32">
        <f t="shared" si="2"/>
        <v>190000</v>
      </c>
      <c r="AD31" s="32">
        <v>50</v>
      </c>
      <c r="AE31" s="32">
        <v>1700</v>
      </c>
      <c r="AF31" s="32">
        <f t="shared" si="3"/>
        <v>85000</v>
      </c>
      <c r="AG31" s="32">
        <v>0</v>
      </c>
      <c r="AH31" s="32">
        <v>2400</v>
      </c>
      <c r="AI31" s="32">
        <f t="shared" si="4"/>
        <v>0</v>
      </c>
      <c r="AJ31" s="32">
        <v>0</v>
      </c>
      <c r="AK31" s="32">
        <v>0</v>
      </c>
      <c r="AM31" s="42">
        <v>26</v>
      </c>
      <c r="AN31" s="32" t="s">
        <v>211</v>
      </c>
      <c r="AO31" s="32">
        <v>0.25</v>
      </c>
      <c r="AP31" s="32">
        <v>45000</v>
      </c>
      <c r="AQ31" s="32">
        <v>1</v>
      </c>
      <c r="AR31" s="32">
        <v>5</v>
      </c>
      <c r="AS31" s="32">
        <f t="shared" si="5"/>
        <v>3000</v>
      </c>
      <c r="AT31" s="32">
        <v>27000</v>
      </c>
      <c r="AU31" s="32">
        <v>1</v>
      </c>
      <c r="AV31" s="32">
        <v>4</v>
      </c>
      <c r="AW31" s="32">
        <f t="shared" si="6"/>
        <v>2250</v>
      </c>
      <c r="AX31" s="32">
        <v>270000</v>
      </c>
      <c r="AY31" s="32">
        <v>1</v>
      </c>
      <c r="AZ31" s="32">
        <v>4</v>
      </c>
      <c r="BA31" s="32">
        <f t="shared" si="7"/>
        <v>22500</v>
      </c>
      <c r="BB31" s="32">
        <f t="shared" si="8"/>
        <v>27750</v>
      </c>
      <c r="BD31" s="42">
        <v>26</v>
      </c>
      <c r="BE31" s="32" t="s">
        <v>211</v>
      </c>
      <c r="BF31" s="32">
        <v>0.25</v>
      </c>
      <c r="BG31" s="32">
        <v>250000</v>
      </c>
      <c r="BH31" s="32">
        <v>1.5</v>
      </c>
      <c r="BI31" s="33">
        <v>100000</v>
      </c>
      <c r="BJ31" s="32">
        <f t="shared" si="9"/>
        <v>150000</v>
      </c>
      <c r="BK31" s="32">
        <v>25</v>
      </c>
      <c r="BL31" s="32">
        <v>3800</v>
      </c>
      <c r="BM31" s="32">
        <f t="shared" si="10"/>
        <v>95000</v>
      </c>
      <c r="BO31" s="42">
        <v>26</v>
      </c>
      <c r="BP31" s="32" t="s">
        <v>211</v>
      </c>
      <c r="BQ31" s="32">
        <v>0.25</v>
      </c>
      <c r="BR31" s="32">
        <v>1.5</v>
      </c>
      <c r="BS31" s="32">
        <v>15</v>
      </c>
      <c r="BT31" s="32">
        <v>100</v>
      </c>
      <c r="BU31" s="32">
        <v>50</v>
      </c>
      <c r="BV31" s="32">
        <v>0</v>
      </c>
      <c r="BW31" s="32">
        <v>0</v>
      </c>
      <c r="BX31" s="32">
        <v>20.25</v>
      </c>
      <c r="BZ31" s="42">
        <v>26</v>
      </c>
      <c r="CA31" s="32" t="s">
        <v>211</v>
      </c>
      <c r="CB31" s="32">
        <v>0.25</v>
      </c>
      <c r="CC31" s="32">
        <f t="shared" si="11"/>
        <v>27750</v>
      </c>
      <c r="CD31" s="32">
        <v>5000002</v>
      </c>
      <c r="CE31" s="32">
        <f t="shared" si="12"/>
        <v>1666667.3333333333</v>
      </c>
      <c r="CF31" s="32">
        <f t="shared" si="13"/>
        <v>1694417.3333333333</v>
      </c>
      <c r="CH31" s="42">
        <v>26</v>
      </c>
      <c r="CI31" s="32" t="s">
        <v>211</v>
      </c>
      <c r="CJ31" s="32">
        <v>0.25</v>
      </c>
      <c r="CK31" s="32">
        <f t="shared" si="14"/>
        <v>150000</v>
      </c>
      <c r="CL31" s="32">
        <f t="shared" si="15"/>
        <v>275000</v>
      </c>
      <c r="CM31" s="32">
        <f t="shared" si="16"/>
        <v>0</v>
      </c>
      <c r="CN31" s="32">
        <v>650000</v>
      </c>
      <c r="CO31" s="33">
        <f t="shared" si="17"/>
        <v>495000</v>
      </c>
      <c r="CP31" s="32">
        <f t="shared" si="18"/>
        <v>1570000</v>
      </c>
      <c r="CR31" s="42">
        <v>26</v>
      </c>
      <c r="CS31" s="32" t="s">
        <v>211</v>
      </c>
      <c r="CT31" s="32">
        <v>0.25</v>
      </c>
      <c r="CU31" s="32">
        <f t="shared" si="19"/>
        <v>1570000</v>
      </c>
      <c r="CV31" s="32">
        <f t="shared" si="20"/>
        <v>1694417.3333333333</v>
      </c>
      <c r="CW31" s="32">
        <f t="shared" si="21"/>
        <v>3264417.333333333</v>
      </c>
      <c r="CY31" s="42">
        <v>26</v>
      </c>
      <c r="CZ31" s="32" t="s">
        <v>211</v>
      </c>
      <c r="DA31" s="32">
        <v>0.25</v>
      </c>
      <c r="DB31" s="32">
        <v>1.5</v>
      </c>
      <c r="DC31" s="32">
        <v>3800</v>
      </c>
      <c r="DD31" s="32">
        <f t="shared" si="22"/>
        <v>5700000</v>
      </c>
      <c r="DE31" s="32">
        <f t="shared" si="23"/>
        <v>3264417.333333333</v>
      </c>
      <c r="DF31" s="32">
        <f t="shared" si="24"/>
        <v>2435582.666666667</v>
      </c>
      <c r="DG31" s="32">
        <f t="shared" si="25"/>
        <v>9742330.6666666679</v>
      </c>
      <c r="DH31" s="32">
        <f t="shared" si="26"/>
        <v>1.7461002739437321</v>
      </c>
    </row>
    <row r="32" spans="1:112">
      <c r="A32" s="42">
        <v>27</v>
      </c>
      <c r="B32" s="36" t="s">
        <v>212</v>
      </c>
      <c r="C32" s="36">
        <v>48</v>
      </c>
      <c r="D32" s="36" t="s">
        <v>33</v>
      </c>
      <c r="E32" s="36" t="s">
        <v>29</v>
      </c>
      <c r="F32" s="36" t="s">
        <v>32</v>
      </c>
      <c r="H32" s="42">
        <v>27</v>
      </c>
      <c r="I32" s="32" t="s">
        <v>212</v>
      </c>
      <c r="J32" s="32">
        <v>0.625</v>
      </c>
      <c r="K32" s="32">
        <v>2.8</v>
      </c>
      <c r="L32" s="32">
        <f t="shared" si="0"/>
        <v>4.4799999999999995</v>
      </c>
      <c r="M32" s="32" t="s">
        <v>65</v>
      </c>
      <c r="N32" s="32">
        <v>25</v>
      </c>
      <c r="O32" s="32">
        <v>100</v>
      </c>
      <c r="P32" s="32">
        <v>100</v>
      </c>
      <c r="Q32" s="32">
        <v>50</v>
      </c>
      <c r="R32" s="32">
        <v>0.5</v>
      </c>
      <c r="T32" s="42">
        <v>27</v>
      </c>
      <c r="U32" s="32" t="s">
        <v>212</v>
      </c>
      <c r="V32" s="32">
        <v>0.625</v>
      </c>
      <c r="W32" s="32" t="s">
        <v>65</v>
      </c>
      <c r="X32" s="32">
        <v>25</v>
      </c>
      <c r="Y32" s="32">
        <v>10000</v>
      </c>
      <c r="Z32" s="32">
        <f t="shared" si="1"/>
        <v>250000</v>
      </c>
      <c r="AA32" s="32">
        <v>100</v>
      </c>
      <c r="AB32" s="32">
        <v>1900</v>
      </c>
      <c r="AC32" s="32">
        <f t="shared" si="2"/>
        <v>190000</v>
      </c>
      <c r="AD32" s="32">
        <v>100</v>
      </c>
      <c r="AE32" s="32">
        <v>1700</v>
      </c>
      <c r="AF32" s="32">
        <f t="shared" si="3"/>
        <v>170000</v>
      </c>
      <c r="AG32" s="32">
        <v>50</v>
      </c>
      <c r="AH32" s="32">
        <v>2400</v>
      </c>
      <c r="AI32" s="32">
        <f t="shared" si="4"/>
        <v>120000</v>
      </c>
      <c r="AJ32" s="32">
        <v>0.5</v>
      </c>
      <c r="AK32" s="32">
        <v>150000</v>
      </c>
      <c r="AM32" s="42">
        <v>27</v>
      </c>
      <c r="AN32" s="32" t="s">
        <v>212</v>
      </c>
      <c r="AO32" s="32">
        <v>0.625</v>
      </c>
      <c r="AP32" s="32">
        <v>40000</v>
      </c>
      <c r="AQ32" s="32">
        <v>2</v>
      </c>
      <c r="AR32" s="32">
        <v>5</v>
      </c>
      <c r="AS32" s="32">
        <f t="shared" si="5"/>
        <v>5333.333333333333</v>
      </c>
      <c r="AT32" s="32">
        <v>30000</v>
      </c>
      <c r="AU32" s="32">
        <v>1</v>
      </c>
      <c r="AV32" s="32">
        <v>4</v>
      </c>
      <c r="AW32" s="32">
        <f t="shared" si="6"/>
        <v>2500</v>
      </c>
      <c r="AX32" s="32">
        <v>280000</v>
      </c>
      <c r="AY32" s="32">
        <v>1</v>
      </c>
      <c r="AZ32" s="32">
        <v>5</v>
      </c>
      <c r="BA32" s="32">
        <f t="shared" si="7"/>
        <v>18666.666666666668</v>
      </c>
      <c r="BB32" s="32">
        <f t="shared" si="8"/>
        <v>26500</v>
      </c>
      <c r="BD32" s="42">
        <v>27</v>
      </c>
      <c r="BE32" s="32" t="s">
        <v>212</v>
      </c>
      <c r="BF32" s="32">
        <v>0.625</v>
      </c>
      <c r="BG32" s="32">
        <v>625000</v>
      </c>
      <c r="BH32" s="32">
        <v>2.8</v>
      </c>
      <c r="BI32" s="33">
        <v>100000</v>
      </c>
      <c r="BJ32" s="32">
        <f t="shared" si="9"/>
        <v>280000</v>
      </c>
      <c r="BK32" s="32">
        <v>65</v>
      </c>
      <c r="BL32" s="32">
        <v>3800</v>
      </c>
      <c r="BM32" s="32">
        <f t="shared" si="10"/>
        <v>247000</v>
      </c>
      <c r="BO32" s="42">
        <v>27</v>
      </c>
      <c r="BP32" s="32" t="s">
        <v>212</v>
      </c>
      <c r="BQ32" s="32">
        <v>0.625</v>
      </c>
      <c r="BR32" s="32">
        <v>2.8</v>
      </c>
      <c r="BS32" s="32">
        <v>25</v>
      </c>
      <c r="BT32" s="32">
        <v>100</v>
      </c>
      <c r="BU32" s="32">
        <v>100</v>
      </c>
      <c r="BV32" s="32">
        <v>50</v>
      </c>
      <c r="BW32" s="32">
        <v>0.5</v>
      </c>
      <c r="BX32" s="32">
        <v>25.625</v>
      </c>
      <c r="BZ32" s="42">
        <v>27</v>
      </c>
      <c r="CA32" s="32" t="s">
        <v>212</v>
      </c>
      <c r="CB32" s="32">
        <v>0.625</v>
      </c>
      <c r="CC32" s="32">
        <f t="shared" si="11"/>
        <v>26500</v>
      </c>
      <c r="CD32" s="32">
        <v>5000003</v>
      </c>
      <c r="CE32" s="32">
        <f t="shared" si="12"/>
        <v>1666667.6666666667</v>
      </c>
      <c r="CF32" s="32">
        <f t="shared" si="13"/>
        <v>1693167.6666666667</v>
      </c>
      <c r="CH32" s="42">
        <v>27</v>
      </c>
      <c r="CI32" s="32" t="s">
        <v>212</v>
      </c>
      <c r="CJ32" s="32">
        <v>0.625</v>
      </c>
      <c r="CK32" s="32">
        <f t="shared" si="14"/>
        <v>250000</v>
      </c>
      <c r="CL32" s="32">
        <f t="shared" si="15"/>
        <v>480000</v>
      </c>
      <c r="CM32" s="32">
        <f t="shared" si="16"/>
        <v>150000</v>
      </c>
      <c r="CN32" s="32">
        <v>740000</v>
      </c>
      <c r="CO32" s="33">
        <f t="shared" si="17"/>
        <v>1152000</v>
      </c>
      <c r="CP32" s="32">
        <f t="shared" si="18"/>
        <v>2772000</v>
      </c>
      <c r="CR32" s="42">
        <v>27</v>
      </c>
      <c r="CS32" s="32" t="s">
        <v>212</v>
      </c>
      <c r="CT32" s="32">
        <v>0.625</v>
      </c>
      <c r="CU32" s="32">
        <f t="shared" si="19"/>
        <v>2772000</v>
      </c>
      <c r="CV32" s="32">
        <f t="shared" si="20"/>
        <v>1693167.6666666667</v>
      </c>
      <c r="CW32" s="32">
        <f t="shared" si="21"/>
        <v>4465167.666666667</v>
      </c>
      <c r="CY32" s="42">
        <v>27</v>
      </c>
      <c r="CZ32" s="32" t="s">
        <v>212</v>
      </c>
      <c r="DA32" s="32">
        <v>0.625</v>
      </c>
      <c r="DB32" s="32">
        <v>2.8</v>
      </c>
      <c r="DC32" s="32">
        <v>3800</v>
      </c>
      <c r="DD32" s="32">
        <f t="shared" si="22"/>
        <v>10640000</v>
      </c>
      <c r="DE32" s="32">
        <f t="shared" si="23"/>
        <v>4465167.666666667</v>
      </c>
      <c r="DF32" s="32">
        <f t="shared" si="24"/>
        <v>6174832.333333333</v>
      </c>
      <c r="DG32" s="32">
        <f t="shared" si="25"/>
        <v>9879731.7333333325</v>
      </c>
      <c r="DH32" s="32">
        <f t="shared" si="26"/>
        <v>2.3828892427555726</v>
      </c>
    </row>
    <row r="33" spans="1:112">
      <c r="A33" s="42">
        <v>28</v>
      </c>
      <c r="B33" s="36" t="s">
        <v>213</v>
      </c>
      <c r="C33" s="36">
        <v>40</v>
      </c>
      <c r="D33" s="36" t="s">
        <v>28</v>
      </c>
      <c r="E33" s="36" t="s">
        <v>29</v>
      </c>
      <c r="F33" s="36" t="s">
        <v>32</v>
      </c>
      <c r="H33" s="42">
        <v>28</v>
      </c>
      <c r="I33" s="32" t="s">
        <v>213</v>
      </c>
      <c r="J33" s="32">
        <v>0.125</v>
      </c>
      <c r="K33" s="32">
        <v>0.9</v>
      </c>
      <c r="L33" s="32">
        <f t="shared" si="0"/>
        <v>7.2</v>
      </c>
      <c r="M33" s="32" t="s">
        <v>61</v>
      </c>
      <c r="N33" s="32">
        <v>6</v>
      </c>
      <c r="O33" s="32">
        <v>25</v>
      </c>
      <c r="P33" s="32">
        <v>25</v>
      </c>
      <c r="Q33" s="32">
        <v>0</v>
      </c>
      <c r="R33" s="32">
        <v>0.1</v>
      </c>
      <c r="T33" s="42">
        <v>28</v>
      </c>
      <c r="U33" s="32" t="s">
        <v>213</v>
      </c>
      <c r="V33" s="32">
        <v>0.125</v>
      </c>
      <c r="W33" s="32" t="s">
        <v>61</v>
      </c>
      <c r="X33" s="32">
        <v>6</v>
      </c>
      <c r="Y33" s="32">
        <v>10000</v>
      </c>
      <c r="Z33" s="32">
        <f t="shared" si="1"/>
        <v>60000</v>
      </c>
      <c r="AA33" s="32">
        <v>25</v>
      </c>
      <c r="AB33" s="32">
        <v>1900</v>
      </c>
      <c r="AC33" s="32">
        <f t="shared" si="2"/>
        <v>47500</v>
      </c>
      <c r="AD33" s="32">
        <v>25</v>
      </c>
      <c r="AE33" s="32">
        <v>1700</v>
      </c>
      <c r="AF33" s="32">
        <f t="shared" si="3"/>
        <v>42500</v>
      </c>
      <c r="AG33" s="32">
        <v>0</v>
      </c>
      <c r="AH33" s="32">
        <v>2400</v>
      </c>
      <c r="AI33" s="32">
        <f t="shared" si="4"/>
        <v>0</v>
      </c>
      <c r="AJ33" s="32">
        <v>0.1</v>
      </c>
      <c r="AK33" s="32">
        <v>50000</v>
      </c>
      <c r="AM33" s="42">
        <v>28</v>
      </c>
      <c r="AN33" s="32" t="s">
        <v>213</v>
      </c>
      <c r="AO33" s="32">
        <v>0.125</v>
      </c>
      <c r="AP33" s="32">
        <v>50000</v>
      </c>
      <c r="AQ33" s="32">
        <v>1</v>
      </c>
      <c r="AR33" s="32">
        <v>4</v>
      </c>
      <c r="AS33" s="32">
        <f t="shared" si="5"/>
        <v>4166.666666666667</v>
      </c>
      <c r="AT33" s="32">
        <v>27000</v>
      </c>
      <c r="AU33" s="32">
        <v>1</v>
      </c>
      <c r="AV33" s="32">
        <v>3</v>
      </c>
      <c r="AW33" s="32">
        <f t="shared" si="6"/>
        <v>3000</v>
      </c>
      <c r="AX33" s="32">
        <v>280000</v>
      </c>
      <c r="AY33" s="32">
        <v>1</v>
      </c>
      <c r="AZ33" s="32">
        <v>5</v>
      </c>
      <c r="BA33" s="32">
        <f t="shared" si="7"/>
        <v>18666.666666666668</v>
      </c>
      <c r="BB33" s="32">
        <f t="shared" si="8"/>
        <v>25833.333333333336</v>
      </c>
      <c r="BD33" s="42">
        <v>28</v>
      </c>
      <c r="BE33" s="32" t="s">
        <v>213</v>
      </c>
      <c r="BF33" s="32">
        <v>0.125</v>
      </c>
      <c r="BG33" s="32">
        <v>125000</v>
      </c>
      <c r="BH33" s="32">
        <v>0.9</v>
      </c>
      <c r="BI33" s="33">
        <v>100000</v>
      </c>
      <c r="BJ33" s="32">
        <f t="shared" si="9"/>
        <v>90000</v>
      </c>
      <c r="BK33" s="32">
        <v>12</v>
      </c>
      <c r="BL33" s="32">
        <v>3800</v>
      </c>
      <c r="BM33" s="32">
        <f t="shared" si="10"/>
        <v>45600</v>
      </c>
      <c r="BO33" s="42">
        <v>28</v>
      </c>
      <c r="BP33" s="32" t="s">
        <v>213</v>
      </c>
      <c r="BQ33" s="32">
        <v>0.125</v>
      </c>
      <c r="BR33" s="32">
        <v>0.9</v>
      </c>
      <c r="BS33" s="32">
        <v>6</v>
      </c>
      <c r="BT33" s="32">
        <v>25</v>
      </c>
      <c r="BU33" s="32">
        <v>25</v>
      </c>
      <c r="BV33" s="32">
        <v>0</v>
      </c>
      <c r="BW33" s="32">
        <v>0.1</v>
      </c>
      <c r="BX33" s="32">
        <v>17</v>
      </c>
      <c r="BZ33" s="42">
        <v>28</v>
      </c>
      <c r="CA33" s="32" t="s">
        <v>213</v>
      </c>
      <c r="CB33" s="32">
        <v>0.125</v>
      </c>
      <c r="CC33" s="32">
        <f t="shared" si="11"/>
        <v>25833.333333333336</v>
      </c>
      <c r="CD33" s="32">
        <v>2500000</v>
      </c>
      <c r="CE33" s="32">
        <f t="shared" si="12"/>
        <v>833333.33333333337</v>
      </c>
      <c r="CF33" s="32">
        <f t="shared" si="13"/>
        <v>859166.66666666674</v>
      </c>
      <c r="CH33" s="42">
        <v>28</v>
      </c>
      <c r="CI33" s="32" t="s">
        <v>213</v>
      </c>
      <c r="CJ33" s="32">
        <v>0.125</v>
      </c>
      <c r="CK33" s="32">
        <f t="shared" si="14"/>
        <v>60000</v>
      </c>
      <c r="CL33" s="32">
        <f t="shared" si="15"/>
        <v>90000</v>
      </c>
      <c r="CM33" s="32">
        <f t="shared" si="16"/>
        <v>50000</v>
      </c>
      <c r="CN33" s="32">
        <v>505000</v>
      </c>
      <c r="CO33" s="33">
        <f t="shared" si="17"/>
        <v>260600</v>
      </c>
      <c r="CP33" s="32">
        <f t="shared" si="18"/>
        <v>965600</v>
      </c>
      <c r="CR33" s="42">
        <v>28</v>
      </c>
      <c r="CS33" s="32" t="s">
        <v>213</v>
      </c>
      <c r="CT33" s="32">
        <v>0.125</v>
      </c>
      <c r="CU33" s="32">
        <f t="shared" si="19"/>
        <v>965600</v>
      </c>
      <c r="CV33" s="32">
        <f t="shared" si="20"/>
        <v>859166.66666666674</v>
      </c>
      <c r="CW33" s="32">
        <f t="shared" si="21"/>
        <v>1824766.6666666667</v>
      </c>
      <c r="CY33" s="42">
        <v>28</v>
      </c>
      <c r="CZ33" s="32" t="s">
        <v>213</v>
      </c>
      <c r="DA33" s="32">
        <v>0.125</v>
      </c>
      <c r="DB33" s="32">
        <v>0.9</v>
      </c>
      <c r="DC33" s="32">
        <v>3800</v>
      </c>
      <c r="DD33" s="32">
        <f t="shared" si="22"/>
        <v>3420000</v>
      </c>
      <c r="DE33" s="32">
        <f t="shared" si="23"/>
        <v>1824766.6666666667</v>
      </c>
      <c r="DF33" s="32">
        <f t="shared" si="24"/>
        <v>1595233.3333333333</v>
      </c>
      <c r="DG33" s="32">
        <f t="shared" si="25"/>
        <v>12761866.666666666</v>
      </c>
      <c r="DH33" s="32">
        <f t="shared" si="26"/>
        <v>1.8742122280474216</v>
      </c>
    </row>
    <row r="34" spans="1:112">
      <c r="A34" s="42">
        <v>29</v>
      </c>
      <c r="B34" s="36" t="s">
        <v>214</v>
      </c>
      <c r="C34" s="36">
        <v>55</v>
      </c>
      <c r="D34" s="36" t="s">
        <v>31</v>
      </c>
      <c r="E34" s="36" t="s">
        <v>29</v>
      </c>
      <c r="F34" s="36" t="s">
        <v>30</v>
      </c>
      <c r="H34" s="42">
        <v>29</v>
      </c>
      <c r="I34" s="32" t="s">
        <v>214</v>
      </c>
      <c r="J34" s="32">
        <v>0.1</v>
      </c>
      <c r="K34" s="32">
        <v>0.6</v>
      </c>
      <c r="L34" s="32">
        <f t="shared" si="0"/>
        <v>5.9999999999999991</v>
      </c>
      <c r="M34" s="32" t="s">
        <v>63</v>
      </c>
      <c r="N34" s="32">
        <v>5</v>
      </c>
      <c r="O34" s="32">
        <v>25</v>
      </c>
      <c r="P34" s="32">
        <v>10</v>
      </c>
      <c r="Q34" s="32">
        <v>10</v>
      </c>
      <c r="R34" s="32">
        <v>0</v>
      </c>
      <c r="T34" s="42">
        <v>29</v>
      </c>
      <c r="U34" s="32" t="s">
        <v>214</v>
      </c>
      <c r="V34" s="32">
        <v>0.1</v>
      </c>
      <c r="W34" s="32" t="s">
        <v>63</v>
      </c>
      <c r="X34" s="32">
        <v>5</v>
      </c>
      <c r="Y34" s="32">
        <v>11000</v>
      </c>
      <c r="Z34" s="32">
        <f t="shared" si="1"/>
        <v>55000</v>
      </c>
      <c r="AA34" s="32">
        <v>25</v>
      </c>
      <c r="AB34" s="32">
        <v>1900</v>
      </c>
      <c r="AC34" s="32">
        <f t="shared" si="2"/>
        <v>47500</v>
      </c>
      <c r="AD34" s="32">
        <v>10</v>
      </c>
      <c r="AE34" s="32">
        <v>1700</v>
      </c>
      <c r="AF34" s="32">
        <f t="shared" si="3"/>
        <v>17000</v>
      </c>
      <c r="AG34" s="32">
        <v>10</v>
      </c>
      <c r="AH34" s="32">
        <v>2400</v>
      </c>
      <c r="AI34" s="32">
        <f t="shared" si="4"/>
        <v>24000</v>
      </c>
      <c r="AJ34" s="32">
        <v>0</v>
      </c>
      <c r="AK34" s="32">
        <v>0</v>
      </c>
      <c r="AM34" s="42">
        <v>29</v>
      </c>
      <c r="AN34" s="32" t="s">
        <v>214</v>
      </c>
      <c r="AO34" s="32">
        <v>0.1</v>
      </c>
      <c r="AP34" s="32">
        <v>45000</v>
      </c>
      <c r="AQ34" s="32">
        <v>1</v>
      </c>
      <c r="AR34" s="32">
        <v>4</v>
      </c>
      <c r="AS34" s="32">
        <f t="shared" si="5"/>
        <v>3750</v>
      </c>
      <c r="AT34" s="32">
        <v>270000</v>
      </c>
      <c r="AU34" s="32">
        <v>1</v>
      </c>
      <c r="AV34" s="32">
        <v>4</v>
      </c>
      <c r="AW34" s="32">
        <f t="shared" si="6"/>
        <v>22500</v>
      </c>
      <c r="AX34" s="32">
        <v>275000</v>
      </c>
      <c r="AY34" s="32">
        <v>1</v>
      </c>
      <c r="AZ34" s="32">
        <v>5</v>
      </c>
      <c r="BA34" s="32">
        <f t="shared" si="7"/>
        <v>18333.333333333332</v>
      </c>
      <c r="BB34" s="32">
        <f t="shared" si="8"/>
        <v>44583.333333333328</v>
      </c>
      <c r="BD34" s="42">
        <v>29</v>
      </c>
      <c r="BE34" s="32" t="s">
        <v>214</v>
      </c>
      <c r="BF34" s="32">
        <v>0.1</v>
      </c>
      <c r="BG34" s="32">
        <v>100000</v>
      </c>
      <c r="BH34" s="32">
        <v>0.6</v>
      </c>
      <c r="BI34" s="33">
        <v>100000</v>
      </c>
      <c r="BJ34" s="32">
        <f t="shared" si="9"/>
        <v>60000</v>
      </c>
      <c r="BK34" s="32">
        <v>10</v>
      </c>
      <c r="BL34" s="32">
        <v>3800</v>
      </c>
      <c r="BM34" s="32">
        <f t="shared" si="10"/>
        <v>38000</v>
      </c>
      <c r="BO34" s="42">
        <v>29</v>
      </c>
      <c r="BP34" s="32" t="s">
        <v>214</v>
      </c>
      <c r="BQ34" s="32">
        <v>0.1</v>
      </c>
      <c r="BR34" s="32">
        <v>0.6</v>
      </c>
      <c r="BS34" s="32">
        <v>5</v>
      </c>
      <c r="BT34" s="32">
        <v>25</v>
      </c>
      <c r="BU34" s="32">
        <v>10</v>
      </c>
      <c r="BV34" s="32">
        <v>10</v>
      </c>
      <c r="BW34" s="32">
        <v>0</v>
      </c>
      <c r="BX34" s="32">
        <v>13</v>
      </c>
      <c r="BZ34" s="42">
        <v>29</v>
      </c>
      <c r="CA34" s="32" t="s">
        <v>214</v>
      </c>
      <c r="CB34" s="32">
        <v>0.1</v>
      </c>
      <c r="CC34" s="32">
        <f t="shared" si="11"/>
        <v>44583.333333333328</v>
      </c>
      <c r="CD34" s="32">
        <v>2000000</v>
      </c>
      <c r="CE34" s="32">
        <f t="shared" si="12"/>
        <v>666666.66666666663</v>
      </c>
      <c r="CF34" s="32">
        <f t="shared" si="13"/>
        <v>711250</v>
      </c>
      <c r="CH34" s="42">
        <v>29</v>
      </c>
      <c r="CI34" s="32" t="s">
        <v>214</v>
      </c>
      <c r="CJ34" s="32">
        <v>0.1</v>
      </c>
      <c r="CK34" s="32">
        <f t="shared" si="14"/>
        <v>55000</v>
      </c>
      <c r="CL34" s="32">
        <f t="shared" si="15"/>
        <v>88500</v>
      </c>
      <c r="CM34" s="32">
        <f t="shared" si="16"/>
        <v>0</v>
      </c>
      <c r="CN34" s="32">
        <v>405000</v>
      </c>
      <c r="CO34" s="33">
        <f t="shared" si="17"/>
        <v>198000</v>
      </c>
      <c r="CP34" s="32">
        <f t="shared" si="18"/>
        <v>746500</v>
      </c>
      <c r="CR34" s="42">
        <v>29</v>
      </c>
      <c r="CS34" s="32" t="s">
        <v>214</v>
      </c>
      <c r="CT34" s="32">
        <v>0.1</v>
      </c>
      <c r="CU34" s="32">
        <f t="shared" si="19"/>
        <v>746500</v>
      </c>
      <c r="CV34" s="32">
        <f t="shared" si="20"/>
        <v>711250</v>
      </c>
      <c r="CW34" s="32">
        <f t="shared" si="21"/>
        <v>1457750</v>
      </c>
      <c r="CY34" s="42">
        <v>29</v>
      </c>
      <c r="CZ34" s="32" t="s">
        <v>214</v>
      </c>
      <c r="DA34" s="32">
        <v>0.1</v>
      </c>
      <c r="DB34" s="32">
        <v>0.6</v>
      </c>
      <c r="DC34" s="32">
        <v>3800</v>
      </c>
      <c r="DD34" s="32">
        <f t="shared" si="22"/>
        <v>2280000</v>
      </c>
      <c r="DE34" s="32">
        <f t="shared" si="23"/>
        <v>1457750</v>
      </c>
      <c r="DF34" s="32">
        <f t="shared" si="24"/>
        <v>822250</v>
      </c>
      <c r="DG34" s="32">
        <f t="shared" si="25"/>
        <v>8222500</v>
      </c>
      <c r="DH34" s="32">
        <f t="shared" si="26"/>
        <v>1.5640541931058138</v>
      </c>
    </row>
    <row r="35" spans="1:112">
      <c r="A35" s="42">
        <v>30</v>
      </c>
      <c r="B35" s="36" t="s">
        <v>215</v>
      </c>
      <c r="C35" s="36">
        <v>58</v>
      </c>
      <c r="D35" s="36" t="s">
        <v>31</v>
      </c>
      <c r="E35" s="36" t="s">
        <v>29</v>
      </c>
      <c r="F35" s="36" t="s">
        <v>32</v>
      </c>
      <c r="H35" s="42">
        <v>30</v>
      </c>
      <c r="I35" s="32" t="s">
        <v>215</v>
      </c>
      <c r="J35" s="32">
        <v>0.5</v>
      </c>
      <c r="K35" s="32">
        <v>2.6</v>
      </c>
      <c r="L35" s="32">
        <f t="shared" si="0"/>
        <v>5.2</v>
      </c>
      <c r="M35" s="32" t="s">
        <v>65</v>
      </c>
      <c r="N35" s="32">
        <v>20</v>
      </c>
      <c r="O35" s="32">
        <v>100</v>
      </c>
      <c r="P35" s="32">
        <v>50</v>
      </c>
      <c r="Q35" s="32">
        <v>50</v>
      </c>
      <c r="R35" s="32">
        <v>0</v>
      </c>
      <c r="T35" s="42">
        <v>30</v>
      </c>
      <c r="U35" s="32" t="s">
        <v>215</v>
      </c>
      <c r="V35" s="32">
        <v>0.5</v>
      </c>
      <c r="W35" s="32" t="s">
        <v>65</v>
      </c>
      <c r="X35" s="32">
        <v>20</v>
      </c>
      <c r="Y35" s="32">
        <v>10000</v>
      </c>
      <c r="Z35" s="32">
        <f t="shared" si="1"/>
        <v>200000</v>
      </c>
      <c r="AA35" s="32">
        <v>100</v>
      </c>
      <c r="AB35" s="32">
        <v>1900</v>
      </c>
      <c r="AC35" s="32">
        <f t="shared" si="2"/>
        <v>190000</v>
      </c>
      <c r="AD35" s="32">
        <v>50</v>
      </c>
      <c r="AE35" s="32">
        <v>1700</v>
      </c>
      <c r="AF35" s="32">
        <f t="shared" si="3"/>
        <v>85000</v>
      </c>
      <c r="AG35" s="32">
        <v>50</v>
      </c>
      <c r="AH35" s="32">
        <v>2400</v>
      </c>
      <c r="AI35" s="32">
        <f t="shared" si="4"/>
        <v>120000</v>
      </c>
      <c r="AJ35" s="32">
        <v>0</v>
      </c>
      <c r="AK35" s="32">
        <v>0</v>
      </c>
      <c r="AM35" s="42">
        <v>30</v>
      </c>
      <c r="AN35" s="32" t="s">
        <v>215</v>
      </c>
      <c r="AO35" s="32">
        <v>0.5</v>
      </c>
      <c r="AP35" s="32">
        <v>40000</v>
      </c>
      <c r="AQ35" s="32">
        <v>1</v>
      </c>
      <c r="AR35" s="32">
        <v>3</v>
      </c>
      <c r="AS35" s="32">
        <f t="shared" si="5"/>
        <v>4444.4444444444443</v>
      </c>
      <c r="AT35" s="32">
        <v>28000</v>
      </c>
      <c r="AU35" s="32">
        <v>1</v>
      </c>
      <c r="AV35" s="32">
        <v>3</v>
      </c>
      <c r="AW35" s="32">
        <f t="shared" si="6"/>
        <v>3111.1111111111113</v>
      </c>
      <c r="AX35" s="32">
        <v>280000</v>
      </c>
      <c r="AY35" s="32">
        <v>1</v>
      </c>
      <c r="AZ35" s="32">
        <v>5</v>
      </c>
      <c r="BA35" s="32">
        <f t="shared" si="7"/>
        <v>18666.666666666668</v>
      </c>
      <c r="BB35" s="32">
        <f t="shared" si="8"/>
        <v>26222.222222222226</v>
      </c>
      <c r="BD35" s="42">
        <v>30</v>
      </c>
      <c r="BE35" s="32" t="s">
        <v>215</v>
      </c>
      <c r="BF35" s="32">
        <v>0.5</v>
      </c>
      <c r="BG35" s="32">
        <v>500000</v>
      </c>
      <c r="BH35" s="32">
        <v>2.6</v>
      </c>
      <c r="BI35" s="33">
        <v>100000</v>
      </c>
      <c r="BJ35" s="32">
        <f t="shared" si="9"/>
        <v>260000</v>
      </c>
      <c r="BK35" s="32">
        <v>50</v>
      </c>
      <c r="BL35" s="32">
        <v>3800</v>
      </c>
      <c r="BM35" s="32">
        <f t="shared" si="10"/>
        <v>190000</v>
      </c>
      <c r="BO35" s="42">
        <v>30</v>
      </c>
      <c r="BP35" s="32" t="s">
        <v>215</v>
      </c>
      <c r="BQ35" s="32">
        <v>0.5</v>
      </c>
      <c r="BR35" s="32">
        <v>2.6</v>
      </c>
      <c r="BS35" s="32">
        <v>20</v>
      </c>
      <c r="BT35" s="32">
        <v>100</v>
      </c>
      <c r="BU35" s="32">
        <v>50</v>
      </c>
      <c r="BV35" s="32">
        <v>50</v>
      </c>
      <c r="BW35" s="32">
        <v>0</v>
      </c>
      <c r="BX35" s="32">
        <v>23.625</v>
      </c>
      <c r="BZ35" s="42">
        <v>30</v>
      </c>
      <c r="CA35" s="32" t="s">
        <v>215</v>
      </c>
      <c r="CB35" s="32">
        <v>0.5</v>
      </c>
      <c r="CC35" s="32">
        <f t="shared" si="11"/>
        <v>26222.222222222226</v>
      </c>
      <c r="CD35" s="32">
        <v>10000000</v>
      </c>
      <c r="CE35" s="32">
        <f t="shared" si="12"/>
        <v>3333333.3333333335</v>
      </c>
      <c r="CF35" s="32">
        <f t="shared" si="13"/>
        <v>3359555.5555555555</v>
      </c>
      <c r="CH35" s="42">
        <v>30</v>
      </c>
      <c r="CI35" s="32" t="s">
        <v>215</v>
      </c>
      <c r="CJ35" s="32">
        <v>0.5</v>
      </c>
      <c r="CK35" s="32">
        <f t="shared" si="14"/>
        <v>200000</v>
      </c>
      <c r="CL35" s="32">
        <f t="shared" si="15"/>
        <v>395000</v>
      </c>
      <c r="CM35" s="32">
        <f t="shared" si="16"/>
        <v>0</v>
      </c>
      <c r="CN35" s="32">
        <v>790000</v>
      </c>
      <c r="CO35" s="33">
        <f t="shared" si="17"/>
        <v>950000</v>
      </c>
      <c r="CP35" s="32">
        <f t="shared" si="18"/>
        <v>2335000</v>
      </c>
      <c r="CR35" s="42">
        <v>30</v>
      </c>
      <c r="CS35" s="32" t="s">
        <v>215</v>
      </c>
      <c r="CT35" s="32">
        <v>0.5</v>
      </c>
      <c r="CU35" s="32">
        <f t="shared" si="19"/>
        <v>2335000</v>
      </c>
      <c r="CV35" s="32">
        <f t="shared" si="20"/>
        <v>3359555.5555555555</v>
      </c>
      <c r="CW35" s="32">
        <f t="shared" si="21"/>
        <v>5694555.555555556</v>
      </c>
      <c r="CY35" s="42">
        <v>30</v>
      </c>
      <c r="CZ35" s="32" t="s">
        <v>215</v>
      </c>
      <c r="DA35" s="32">
        <v>0.5</v>
      </c>
      <c r="DB35" s="32">
        <v>2.6</v>
      </c>
      <c r="DC35" s="32">
        <v>3800</v>
      </c>
      <c r="DD35" s="32">
        <f t="shared" si="22"/>
        <v>9880000</v>
      </c>
      <c r="DE35" s="32">
        <f t="shared" si="23"/>
        <v>5694555.555555556</v>
      </c>
      <c r="DF35" s="32">
        <f t="shared" si="24"/>
        <v>4185444.444444444</v>
      </c>
      <c r="DG35" s="32">
        <f t="shared" si="25"/>
        <v>8370888.8888888881</v>
      </c>
      <c r="DH35" s="32">
        <f t="shared" si="26"/>
        <v>1.734990536770014</v>
      </c>
    </row>
    <row r="36" spans="1:112">
      <c r="A36" s="42">
        <v>31</v>
      </c>
      <c r="B36" s="36" t="s">
        <v>223</v>
      </c>
      <c r="C36" s="42">
        <v>56</v>
      </c>
      <c r="D36" s="36" t="s">
        <v>33</v>
      </c>
      <c r="E36" s="36" t="s">
        <v>29</v>
      </c>
      <c r="F36" s="36" t="s">
        <v>32</v>
      </c>
      <c r="H36" s="42">
        <v>31</v>
      </c>
      <c r="I36" s="36" t="s">
        <v>223</v>
      </c>
      <c r="J36" s="47">
        <v>0.25</v>
      </c>
      <c r="K36" s="48">
        <v>1.2</v>
      </c>
      <c r="L36" s="49">
        <f>K36/J36</f>
        <v>4.8</v>
      </c>
      <c r="M36" s="36" t="s">
        <v>64</v>
      </c>
      <c r="N36" s="47">
        <v>12</v>
      </c>
      <c r="O36" s="50">
        <v>50</v>
      </c>
      <c r="P36" s="50">
        <v>0</v>
      </c>
      <c r="Q36" s="50">
        <v>50</v>
      </c>
      <c r="R36" s="51">
        <v>0</v>
      </c>
      <c r="T36" s="42">
        <v>31</v>
      </c>
      <c r="U36" s="32" t="s">
        <v>223</v>
      </c>
      <c r="V36" s="32">
        <v>0.25</v>
      </c>
      <c r="W36" s="32" t="s">
        <v>64</v>
      </c>
      <c r="X36" s="32">
        <v>12</v>
      </c>
      <c r="Y36" s="32">
        <v>10000</v>
      </c>
      <c r="Z36" s="32">
        <f>X36*Y36</f>
        <v>120000</v>
      </c>
      <c r="AA36" s="32">
        <v>50</v>
      </c>
      <c r="AB36" s="32">
        <v>1900</v>
      </c>
      <c r="AC36" s="32">
        <f>AA36*AB36</f>
        <v>95000</v>
      </c>
      <c r="AD36" s="32">
        <v>0</v>
      </c>
      <c r="AE36" s="32">
        <v>1700</v>
      </c>
      <c r="AF36" s="32">
        <f>AD36*AE36</f>
        <v>0</v>
      </c>
      <c r="AG36" s="32">
        <v>50</v>
      </c>
      <c r="AH36" s="32">
        <v>2400</v>
      </c>
      <c r="AI36" s="32">
        <f>AG36*AH36</f>
        <v>120000</v>
      </c>
      <c r="AJ36" s="32">
        <v>0</v>
      </c>
      <c r="AK36" s="32">
        <v>0</v>
      </c>
      <c r="AM36" s="42">
        <v>31</v>
      </c>
      <c r="AN36" s="32" t="s">
        <v>223</v>
      </c>
      <c r="AO36" s="32">
        <v>0.25</v>
      </c>
      <c r="AP36" s="33">
        <v>50000</v>
      </c>
      <c r="AQ36" s="32">
        <v>1</v>
      </c>
      <c r="AR36" s="32">
        <v>4</v>
      </c>
      <c r="AS36" s="32">
        <f>AP36*AQ36/AR36/3</f>
        <v>4166.666666666667</v>
      </c>
      <c r="AT36" s="33">
        <v>28000</v>
      </c>
      <c r="AU36" s="32">
        <v>1</v>
      </c>
      <c r="AV36" s="32">
        <v>3</v>
      </c>
      <c r="AW36" s="32">
        <f>AT36*AU36/AV36/3</f>
        <v>3111.1111111111113</v>
      </c>
      <c r="AX36" s="33">
        <v>270000</v>
      </c>
      <c r="AY36" s="32">
        <v>1</v>
      </c>
      <c r="AZ36" s="32">
        <v>4</v>
      </c>
      <c r="BA36" s="32">
        <f>AX36*AY36/AZ36/3</f>
        <v>22500</v>
      </c>
      <c r="BB36" s="32">
        <f>SUM(BA36,AW36,AS36)</f>
        <v>29777.777777777777</v>
      </c>
      <c r="BD36" s="42">
        <v>31</v>
      </c>
      <c r="BE36" s="32" t="s">
        <v>223</v>
      </c>
      <c r="BF36" s="32">
        <v>0.25</v>
      </c>
      <c r="BG36" s="33">
        <v>250000</v>
      </c>
      <c r="BH36" s="32">
        <v>1.2</v>
      </c>
      <c r="BI36" s="33">
        <v>100000</v>
      </c>
      <c r="BJ36" s="32">
        <f>BI36*BH36</f>
        <v>120000</v>
      </c>
      <c r="BK36" s="32">
        <v>15</v>
      </c>
      <c r="BL36" s="32">
        <v>3800</v>
      </c>
      <c r="BM36" s="32">
        <f>BL36*BK36</f>
        <v>57000</v>
      </c>
      <c r="BO36" s="42">
        <v>31</v>
      </c>
      <c r="BP36" s="36" t="s">
        <v>223</v>
      </c>
      <c r="BQ36" s="47">
        <v>0.25</v>
      </c>
      <c r="BR36" s="48">
        <v>1.2</v>
      </c>
      <c r="BS36" s="47">
        <v>12</v>
      </c>
      <c r="BT36" s="50">
        <v>50</v>
      </c>
      <c r="BU36" s="50">
        <v>0</v>
      </c>
      <c r="BV36" s="50">
        <v>50</v>
      </c>
      <c r="BW36" s="51">
        <v>0</v>
      </c>
      <c r="BX36" s="52">
        <v>19.5</v>
      </c>
      <c r="BZ36" s="42">
        <v>31</v>
      </c>
      <c r="CA36" s="32" t="s">
        <v>223</v>
      </c>
      <c r="CB36" s="32">
        <v>0.25</v>
      </c>
      <c r="CC36" s="32">
        <f t="shared" si="11"/>
        <v>29777.777777777777</v>
      </c>
      <c r="CD36" s="32">
        <f>CD43*CB36/CB43</f>
        <v>74250</v>
      </c>
      <c r="CE36" s="32">
        <f t="shared" si="12"/>
        <v>24750</v>
      </c>
      <c r="CF36" s="32">
        <f t="shared" si="13"/>
        <v>54527.777777777781</v>
      </c>
      <c r="CH36" s="42">
        <v>31</v>
      </c>
      <c r="CI36" s="32" t="s">
        <v>223</v>
      </c>
      <c r="CJ36" s="32">
        <v>0.25</v>
      </c>
      <c r="CK36" s="32">
        <f t="shared" si="14"/>
        <v>120000</v>
      </c>
      <c r="CL36" s="32">
        <f t="shared" si="15"/>
        <v>215000</v>
      </c>
      <c r="CM36" s="32">
        <f t="shared" si="16"/>
        <v>0</v>
      </c>
      <c r="CN36" s="32">
        <v>585000</v>
      </c>
      <c r="CO36" s="33">
        <f t="shared" si="17"/>
        <v>427000</v>
      </c>
      <c r="CP36" s="32">
        <f t="shared" si="18"/>
        <v>1347000</v>
      </c>
      <c r="CR36" s="42">
        <v>31</v>
      </c>
      <c r="CS36" s="32" t="s">
        <v>223</v>
      </c>
      <c r="CT36" s="32">
        <v>0.25</v>
      </c>
      <c r="CU36" s="32">
        <f t="shared" si="19"/>
        <v>1347000</v>
      </c>
      <c r="CV36" s="32">
        <f t="shared" si="20"/>
        <v>54527.777777777781</v>
      </c>
      <c r="CW36" s="32">
        <f t="shared" si="21"/>
        <v>1401527.7777777778</v>
      </c>
      <c r="CY36" s="42">
        <v>31</v>
      </c>
      <c r="CZ36" s="32" t="s">
        <v>223</v>
      </c>
      <c r="DA36" s="32">
        <v>0.25</v>
      </c>
      <c r="DB36" s="32">
        <v>1.2</v>
      </c>
      <c r="DC36" s="32">
        <v>3800</v>
      </c>
      <c r="DD36" s="32">
        <f t="shared" si="22"/>
        <v>4560000</v>
      </c>
      <c r="DE36" s="32">
        <f t="shared" si="23"/>
        <v>1401527.7777777778</v>
      </c>
      <c r="DF36" s="32">
        <f t="shared" si="24"/>
        <v>3158472.222222222</v>
      </c>
      <c r="DG36" s="32">
        <f t="shared" si="25"/>
        <v>12633888.888888888</v>
      </c>
      <c r="DH36" s="32">
        <f t="shared" si="26"/>
        <v>3.2535923099791892</v>
      </c>
    </row>
    <row r="37" spans="1:112">
      <c r="A37" s="42">
        <v>32</v>
      </c>
      <c r="B37" s="36" t="s">
        <v>224</v>
      </c>
      <c r="C37" s="42">
        <v>50</v>
      </c>
      <c r="D37" s="36" t="s">
        <v>225</v>
      </c>
      <c r="E37" s="36" t="s">
        <v>29</v>
      </c>
      <c r="F37" s="36" t="s">
        <v>32</v>
      </c>
      <c r="H37" s="42">
        <v>32</v>
      </c>
      <c r="I37" s="36" t="s">
        <v>224</v>
      </c>
      <c r="J37" s="47">
        <v>3</v>
      </c>
      <c r="K37" s="48">
        <v>14.4</v>
      </c>
      <c r="L37" s="42">
        <f t="shared" ref="L37:L45" si="27">K37/J37</f>
        <v>4.8</v>
      </c>
      <c r="M37" s="36" t="s">
        <v>63</v>
      </c>
      <c r="N37" s="47">
        <v>120</v>
      </c>
      <c r="O37" s="50">
        <v>600</v>
      </c>
      <c r="P37" s="50">
        <v>600</v>
      </c>
      <c r="Q37" s="50">
        <v>600</v>
      </c>
      <c r="R37" s="51">
        <v>0</v>
      </c>
      <c r="T37" s="42">
        <v>32</v>
      </c>
      <c r="U37" s="32" t="s">
        <v>224</v>
      </c>
      <c r="V37" s="32">
        <v>3</v>
      </c>
      <c r="W37" s="32" t="s">
        <v>63</v>
      </c>
      <c r="X37" s="32">
        <v>120</v>
      </c>
      <c r="Y37" s="32">
        <v>11000</v>
      </c>
      <c r="Z37" s="32">
        <f t="shared" ref="Z37:Z45" si="28">X37*Y37</f>
        <v>1320000</v>
      </c>
      <c r="AA37" s="32">
        <v>600</v>
      </c>
      <c r="AB37" s="32">
        <v>1900</v>
      </c>
      <c r="AC37" s="32">
        <f t="shared" ref="AC37:AC45" si="29">AA37*AB37</f>
        <v>1140000</v>
      </c>
      <c r="AD37" s="32">
        <v>600</v>
      </c>
      <c r="AE37" s="32">
        <v>1700</v>
      </c>
      <c r="AF37" s="32">
        <f t="shared" ref="AF37:AF45" si="30">AD37*AE37</f>
        <v>1020000</v>
      </c>
      <c r="AG37" s="32">
        <v>600</v>
      </c>
      <c r="AH37" s="32">
        <v>2400</v>
      </c>
      <c r="AI37" s="32">
        <f t="shared" ref="AI37:AI45" si="31">AG37*AH37</f>
        <v>1440000</v>
      </c>
      <c r="AJ37" s="32">
        <v>0</v>
      </c>
      <c r="AK37" s="32">
        <v>0</v>
      </c>
      <c r="AM37" s="42">
        <v>32</v>
      </c>
      <c r="AN37" s="32" t="s">
        <v>224</v>
      </c>
      <c r="AO37" s="32">
        <v>3</v>
      </c>
      <c r="AP37" s="33">
        <v>45000</v>
      </c>
      <c r="AQ37" s="32">
        <v>6</v>
      </c>
      <c r="AR37" s="32">
        <v>4</v>
      </c>
      <c r="AS37" s="32">
        <f t="shared" ref="AS37:AS45" si="32">AP37*AQ37/AR37/3</f>
        <v>22500</v>
      </c>
      <c r="AT37" s="33">
        <v>27000</v>
      </c>
      <c r="AU37" s="32">
        <v>6</v>
      </c>
      <c r="AV37" s="32">
        <v>4</v>
      </c>
      <c r="AW37" s="32">
        <f t="shared" ref="AW37:AW45" si="33">AT37*AU37/AV37/3</f>
        <v>13500</v>
      </c>
      <c r="AX37" s="33">
        <v>270000</v>
      </c>
      <c r="AY37" s="32">
        <v>1</v>
      </c>
      <c r="AZ37" s="32">
        <v>5</v>
      </c>
      <c r="BA37" s="32">
        <f t="shared" ref="BA37:BA45" si="34">AX37*AY37/AZ37/3</f>
        <v>18000</v>
      </c>
      <c r="BB37" s="32">
        <f t="shared" ref="BB37:BB45" si="35">SUM(BA37,AW37,AS37)</f>
        <v>54000</v>
      </c>
      <c r="BD37" s="42">
        <v>32</v>
      </c>
      <c r="BE37" s="32" t="s">
        <v>224</v>
      </c>
      <c r="BF37" s="32">
        <v>3</v>
      </c>
      <c r="BG37" s="33">
        <v>3000000</v>
      </c>
      <c r="BH37" s="32">
        <v>14.4</v>
      </c>
      <c r="BI37" s="33">
        <v>100000</v>
      </c>
      <c r="BJ37" s="32">
        <f t="shared" ref="BJ37:BJ45" si="36">BI37*BH37</f>
        <v>1440000</v>
      </c>
      <c r="BK37" s="32">
        <v>180</v>
      </c>
      <c r="BL37" s="32">
        <v>3800</v>
      </c>
      <c r="BM37" s="32">
        <f t="shared" ref="BM37:BM55" si="37">BL37*BK37</f>
        <v>684000</v>
      </c>
      <c r="BO37" s="42">
        <v>32</v>
      </c>
      <c r="BP37" s="36" t="s">
        <v>224</v>
      </c>
      <c r="BQ37" s="47">
        <v>3</v>
      </c>
      <c r="BR37" s="48">
        <v>14.4</v>
      </c>
      <c r="BS37" s="47">
        <v>120</v>
      </c>
      <c r="BT37" s="50">
        <v>600</v>
      </c>
      <c r="BU37" s="50">
        <v>600</v>
      </c>
      <c r="BV37" s="50">
        <v>600</v>
      </c>
      <c r="BW37" s="51">
        <v>0</v>
      </c>
      <c r="BX37" s="52">
        <v>151.25</v>
      </c>
      <c r="BZ37" s="42">
        <v>32</v>
      </c>
      <c r="CA37" s="32" t="s">
        <v>224</v>
      </c>
      <c r="CB37" s="32">
        <v>3</v>
      </c>
      <c r="CC37" s="32">
        <f t="shared" si="11"/>
        <v>54000</v>
      </c>
      <c r="CD37" s="32">
        <f t="shared" ref="CD37:CD42" si="38">CD36*CB37/CB36</f>
        <v>891000</v>
      </c>
      <c r="CE37" s="32">
        <f t="shared" si="12"/>
        <v>297000</v>
      </c>
      <c r="CF37" s="32">
        <f t="shared" si="13"/>
        <v>351000</v>
      </c>
      <c r="CH37" s="42">
        <v>32</v>
      </c>
      <c r="CI37" s="32" t="s">
        <v>224</v>
      </c>
      <c r="CJ37" s="32">
        <v>3</v>
      </c>
      <c r="CK37" s="32">
        <f t="shared" si="14"/>
        <v>1320000</v>
      </c>
      <c r="CL37" s="32">
        <f t="shared" si="15"/>
        <v>3600000</v>
      </c>
      <c r="CM37" s="32">
        <f t="shared" si="16"/>
        <v>0</v>
      </c>
      <c r="CN37" s="32">
        <v>5970000</v>
      </c>
      <c r="CO37" s="33">
        <f t="shared" si="17"/>
        <v>5124000</v>
      </c>
      <c r="CP37" s="32">
        <f t="shared" si="18"/>
        <v>16014000</v>
      </c>
      <c r="CR37" s="42">
        <v>32</v>
      </c>
      <c r="CS37" s="32" t="s">
        <v>224</v>
      </c>
      <c r="CT37" s="32">
        <v>3</v>
      </c>
      <c r="CU37" s="32">
        <f t="shared" si="19"/>
        <v>16014000</v>
      </c>
      <c r="CV37" s="32">
        <f t="shared" si="20"/>
        <v>351000</v>
      </c>
      <c r="CW37" s="32">
        <f t="shared" si="21"/>
        <v>16365000</v>
      </c>
      <c r="CY37" s="42">
        <v>32</v>
      </c>
      <c r="CZ37" s="32" t="s">
        <v>224</v>
      </c>
      <c r="DA37" s="32">
        <v>3</v>
      </c>
      <c r="DB37" s="32">
        <v>14.4</v>
      </c>
      <c r="DC37" s="32">
        <v>3800</v>
      </c>
      <c r="DD37" s="32">
        <f t="shared" si="22"/>
        <v>54720000</v>
      </c>
      <c r="DE37" s="32">
        <f t="shared" si="23"/>
        <v>16365000</v>
      </c>
      <c r="DF37" s="32">
        <f t="shared" si="24"/>
        <v>38355000</v>
      </c>
      <c r="DG37" s="32">
        <f t="shared" si="25"/>
        <v>12785000</v>
      </c>
      <c r="DH37" s="32">
        <f t="shared" si="26"/>
        <v>3.3437213565536203</v>
      </c>
    </row>
    <row r="38" spans="1:112">
      <c r="A38" s="42">
        <v>33</v>
      </c>
      <c r="B38" s="36" t="s">
        <v>226</v>
      </c>
      <c r="C38" s="42">
        <v>47</v>
      </c>
      <c r="D38" s="36" t="s">
        <v>28</v>
      </c>
      <c r="E38" s="36" t="s">
        <v>29</v>
      </c>
      <c r="F38" s="36" t="s">
        <v>32</v>
      </c>
      <c r="H38" s="42">
        <v>33</v>
      </c>
      <c r="I38" s="36" t="s">
        <v>226</v>
      </c>
      <c r="J38" s="47">
        <v>0.25</v>
      </c>
      <c r="K38" s="48">
        <v>1.3</v>
      </c>
      <c r="L38" s="42">
        <f t="shared" si="27"/>
        <v>5.2</v>
      </c>
      <c r="M38" s="36" t="s">
        <v>64</v>
      </c>
      <c r="N38" s="47">
        <v>11</v>
      </c>
      <c r="O38" s="50">
        <v>50</v>
      </c>
      <c r="P38" s="50">
        <v>50</v>
      </c>
      <c r="Q38" s="50">
        <v>50</v>
      </c>
      <c r="R38" s="51">
        <v>0</v>
      </c>
      <c r="T38" s="42">
        <v>33</v>
      </c>
      <c r="U38" s="32" t="s">
        <v>226</v>
      </c>
      <c r="V38" s="32">
        <v>0.25</v>
      </c>
      <c r="W38" s="32" t="s">
        <v>64</v>
      </c>
      <c r="X38" s="32">
        <v>11</v>
      </c>
      <c r="Y38" s="32">
        <v>10000</v>
      </c>
      <c r="Z38" s="32">
        <f t="shared" si="28"/>
        <v>110000</v>
      </c>
      <c r="AA38" s="32">
        <v>50</v>
      </c>
      <c r="AB38" s="32">
        <v>1900</v>
      </c>
      <c r="AC38" s="32">
        <f t="shared" si="29"/>
        <v>95000</v>
      </c>
      <c r="AD38" s="32">
        <v>50</v>
      </c>
      <c r="AE38" s="32">
        <v>1700</v>
      </c>
      <c r="AF38" s="32">
        <f t="shared" si="30"/>
        <v>85000</v>
      </c>
      <c r="AG38" s="32">
        <v>50</v>
      </c>
      <c r="AH38" s="32">
        <v>2400</v>
      </c>
      <c r="AI38" s="32">
        <f t="shared" si="31"/>
        <v>120000</v>
      </c>
      <c r="AJ38" s="32">
        <v>0</v>
      </c>
      <c r="AK38" s="32">
        <v>0</v>
      </c>
      <c r="AM38" s="42">
        <v>33</v>
      </c>
      <c r="AN38" s="32" t="s">
        <v>226</v>
      </c>
      <c r="AO38" s="32">
        <v>0.25</v>
      </c>
      <c r="AP38" s="33">
        <v>55000</v>
      </c>
      <c r="AQ38" s="32">
        <v>2</v>
      </c>
      <c r="AR38" s="32">
        <v>4</v>
      </c>
      <c r="AS38" s="32">
        <f t="shared" si="32"/>
        <v>9166.6666666666661</v>
      </c>
      <c r="AT38" s="33">
        <v>30000</v>
      </c>
      <c r="AU38" s="32">
        <v>2</v>
      </c>
      <c r="AV38" s="32">
        <v>3</v>
      </c>
      <c r="AW38" s="32">
        <f t="shared" si="33"/>
        <v>6666.666666666667</v>
      </c>
      <c r="AX38" s="33">
        <v>270000</v>
      </c>
      <c r="AY38" s="32">
        <v>1</v>
      </c>
      <c r="AZ38" s="32">
        <v>4</v>
      </c>
      <c r="BA38" s="32">
        <f t="shared" si="34"/>
        <v>22500</v>
      </c>
      <c r="BB38" s="32">
        <f t="shared" si="35"/>
        <v>38333.333333333336</v>
      </c>
      <c r="BD38" s="42">
        <v>33</v>
      </c>
      <c r="BE38" s="32" t="s">
        <v>226</v>
      </c>
      <c r="BF38" s="32">
        <v>0.25</v>
      </c>
      <c r="BG38" s="33">
        <v>250000</v>
      </c>
      <c r="BH38" s="32">
        <v>1.3</v>
      </c>
      <c r="BI38" s="33">
        <v>100000</v>
      </c>
      <c r="BJ38" s="32">
        <f t="shared" si="36"/>
        <v>130000</v>
      </c>
      <c r="BK38" s="32">
        <v>15</v>
      </c>
      <c r="BL38" s="32">
        <v>3800</v>
      </c>
      <c r="BM38" s="32">
        <f t="shared" si="37"/>
        <v>57000</v>
      </c>
      <c r="BO38" s="42">
        <v>33</v>
      </c>
      <c r="BP38" s="36" t="s">
        <v>226</v>
      </c>
      <c r="BQ38" s="47">
        <v>0.25</v>
      </c>
      <c r="BR38" s="48">
        <v>1.3</v>
      </c>
      <c r="BS38" s="47">
        <v>11</v>
      </c>
      <c r="BT38" s="50">
        <v>50</v>
      </c>
      <c r="BU38" s="50">
        <v>50</v>
      </c>
      <c r="BV38" s="50">
        <v>50</v>
      </c>
      <c r="BW38" s="51">
        <v>0</v>
      </c>
      <c r="BX38" s="52">
        <v>18.125</v>
      </c>
      <c r="BZ38" s="42">
        <v>33</v>
      </c>
      <c r="CA38" s="32" t="s">
        <v>226</v>
      </c>
      <c r="CB38" s="32">
        <v>0.25</v>
      </c>
      <c r="CC38" s="32">
        <f t="shared" si="11"/>
        <v>38333.333333333336</v>
      </c>
      <c r="CD38" s="32">
        <f t="shared" si="38"/>
        <v>74250</v>
      </c>
      <c r="CE38" s="32">
        <f t="shared" si="12"/>
        <v>24750</v>
      </c>
      <c r="CF38" s="32">
        <f t="shared" si="13"/>
        <v>63083.333333333336</v>
      </c>
      <c r="CH38" s="42">
        <v>33</v>
      </c>
      <c r="CI38" s="32" t="s">
        <v>226</v>
      </c>
      <c r="CJ38" s="32">
        <v>0.25</v>
      </c>
      <c r="CK38" s="32">
        <f t="shared" si="14"/>
        <v>110000</v>
      </c>
      <c r="CL38" s="32">
        <f t="shared" si="15"/>
        <v>300000</v>
      </c>
      <c r="CM38" s="32">
        <f t="shared" si="16"/>
        <v>0</v>
      </c>
      <c r="CN38" s="32">
        <v>625000</v>
      </c>
      <c r="CO38" s="33">
        <f t="shared" si="17"/>
        <v>437000</v>
      </c>
      <c r="CP38" s="32">
        <f t="shared" si="18"/>
        <v>1472000</v>
      </c>
      <c r="CR38" s="42">
        <v>33</v>
      </c>
      <c r="CS38" s="32" t="s">
        <v>226</v>
      </c>
      <c r="CT38" s="32">
        <v>0.25</v>
      </c>
      <c r="CU38" s="32">
        <f t="shared" si="19"/>
        <v>1472000</v>
      </c>
      <c r="CV38" s="32">
        <f t="shared" si="20"/>
        <v>63083.333333333336</v>
      </c>
      <c r="CW38" s="32">
        <f t="shared" si="21"/>
        <v>1535083.3333333333</v>
      </c>
      <c r="CY38" s="42">
        <v>33</v>
      </c>
      <c r="CZ38" s="32" t="s">
        <v>226</v>
      </c>
      <c r="DA38" s="32">
        <v>0.25</v>
      </c>
      <c r="DB38" s="32">
        <v>1.3</v>
      </c>
      <c r="DC38" s="32">
        <v>3800</v>
      </c>
      <c r="DD38" s="32">
        <f t="shared" si="22"/>
        <v>4940000</v>
      </c>
      <c r="DE38" s="32">
        <f t="shared" si="23"/>
        <v>1535083.3333333333</v>
      </c>
      <c r="DF38" s="32">
        <f t="shared" si="24"/>
        <v>3404916.666666667</v>
      </c>
      <c r="DG38" s="32">
        <f t="shared" si="25"/>
        <v>13619666.666666668</v>
      </c>
      <c r="DH38" s="32">
        <f t="shared" si="26"/>
        <v>3.2180663373323926</v>
      </c>
    </row>
    <row r="39" spans="1:112">
      <c r="A39" s="42">
        <v>34</v>
      </c>
      <c r="B39" s="36" t="s">
        <v>227</v>
      </c>
      <c r="C39" s="42">
        <v>58</v>
      </c>
      <c r="D39" s="36" t="s">
        <v>31</v>
      </c>
      <c r="E39" s="36" t="s">
        <v>29</v>
      </c>
      <c r="F39" s="36" t="s">
        <v>32</v>
      </c>
      <c r="H39" s="42">
        <v>34</v>
      </c>
      <c r="I39" s="36" t="s">
        <v>227</v>
      </c>
      <c r="J39" s="47">
        <v>7.4999999999999997E-2</v>
      </c>
      <c r="K39" s="48">
        <v>1.1000000000000001</v>
      </c>
      <c r="L39" s="42">
        <f t="shared" si="27"/>
        <v>14.666666666666668</v>
      </c>
      <c r="M39" s="36" t="s">
        <v>61</v>
      </c>
      <c r="N39" s="47">
        <v>10</v>
      </c>
      <c r="O39" s="50">
        <v>200</v>
      </c>
      <c r="P39" s="50">
        <v>100</v>
      </c>
      <c r="Q39" s="50">
        <v>0</v>
      </c>
      <c r="R39" s="51">
        <v>0</v>
      </c>
      <c r="T39" s="42">
        <v>34</v>
      </c>
      <c r="U39" s="32" t="s">
        <v>227</v>
      </c>
      <c r="V39" s="32">
        <v>7.4999999999999997E-2</v>
      </c>
      <c r="W39" s="32" t="s">
        <v>61</v>
      </c>
      <c r="X39" s="32">
        <v>10</v>
      </c>
      <c r="Y39" s="32">
        <v>10000</v>
      </c>
      <c r="Z39" s="32">
        <f t="shared" si="28"/>
        <v>100000</v>
      </c>
      <c r="AA39" s="32">
        <v>200</v>
      </c>
      <c r="AB39" s="32">
        <v>1900</v>
      </c>
      <c r="AC39" s="32">
        <f t="shared" si="29"/>
        <v>380000</v>
      </c>
      <c r="AD39" s="32">
        <v>100</v>
      </c>
      <c r="AE39" s="32">
        <v>1700</v>
      </c>
      <c r="AF39" s="32">
        <f t="shared" si="30"/>
        <v>170000</v>
      </c>
      <c r="AG39" s="32">
        <v>0</v>
      </c>
      <c r="AH39" s="32">
        <v>2400</v>
      </c>
      <c r="AI39" s="32">
        <f t="shared" si="31"/>
        <v>0</v>
      </c>
      <c r="AJ39" s="32">
        <v>0</v>
      </c>
      <c r="AK39" s="32">
        <v>0</v>
      </c>
      <c r="AM39" s="42">
        <v>34</v>
      </c>
      <c r="AN39" s="32" t="s">
        <v>227</v>
      </c>
      <c r="AO39" s="32">
        <v>7.4999999999999997E-2</v>
      </c>
      <c r="AP39" s="33">
        <v>45000</v>
      </c>
      <c r="AQ39" s="32">
        <v>1</v>
      </c>
      <c r="AR39" s="32">
        <v>4</v>
      </c>
      <c r="AS39" s="32">
        <f t="shared" si="32"/>
        <v>3750</v>
      </c>
      <c r="AT39" s="33">
        <v>27000</v>
      </c>
      <c r="AU39" s="32">
        <v>1</v>
      </c>
      <c r="AV39" s="32">
        <v>4</v>
      </c>
      <c r="AW39" s="32">
        <f t="shared" si="33"/>
        <v>2250</v>
      </c>
      <c r="AX39" s="33">
        <v>275000</v>
      </c>
      <c r="AY39" s="32">
        <v>1</v>
      </c>
      <c r="AZ39" s="32">
        <v>5</v>
      </c>
      <c r="BA39" s="32">
        <f t="shared" si="34"/>
        <v>18333.333333333332</v>
      </c>
      <c r="BB39" s="32">
        <f t="shared" si="35"/>
        <v>24333.333333333332</v>
      </c>
      <c r="BD39" s="42">
        <v>34</v>
      </c>
      <c r="BE39" s="32" t="s">
        <v>227</v>
      </c>
      <c r="BF39" s="32">
        <v>7.4999999999999997E-2</v>
      </c>
      <c r="BG39" s="33">
        <v>1000000</v>
      </c>
      <c r="BH39" s="32">
        <v>1.1000000000000001</v>
      </c>
      <c r="BI39" s="33">
        <v>100000</v>
      </c>
      <c r="BJ39" s="32">
        <f t="shared" si="36"/>
        <v>110000.00000000001</v>
      </c>
      <c r="BK39" s="32">
        <v>13</v>
      </c>
      <c r="BL39" s="32">
        <v>3800</v>
      </c>
      <c r="BM39" s="32">
        <f t="shared" si="37"/>
        <v>49400</v>
      </c>
      <c r="BO39" s="42">
        <v>34</v>
      </c>
      <c r="BP39" s="36" t="s">
        <v>227</v>
      </c>
      <c r="BQ39" s="47">
        <v>7.4999999999999997E-2</v>
      </c>
      <c r="BR39" s="48">
        <v>1.1000000000000001</v>
      </c>
      <c r="BS39" s="47">
        <v>10</v>
      </c>
      <c r="BT39" s="50">
        <v>200</v>
      </c>
      <c r="BU39" s="50">
        <v>100</v>
      </c>
      <c r="BV39" s="50">
        <v>0</v>
      </c>
      <c r="BW39" s="51">
        <v>0</v>
      </c>
      <c r="BX39" s="52">
        <v>16.25</v>
      </c>
      <c r="BZ39" s="42">
        <v>34</v>
      </c>
      <c r="CA39" s="32" t="s">
        <v>227</v>
      </c>
      <c r="CB39" s="32">
        <v>7.4999999999999997E-2</v>
      </c>
      <c r="CC39" s="32">
        <f t="shared" si="11"/>
        <v>24333.333333333332</v>
      </c>
      <c r="CD39" s="32">
        <f t="shared" si="38"/>
        <v>22275</v>
      </c>
      <c r="CE39" s="32">
        <f t="shared" si="12"/>
        <v>7425</v>
      </c>
      <c r="CF39" s="32">
        <f t="shared" si="13"/>
        <v>31758.333333333332</v>
      </c>
      <c r="CH39" s="42">
        <v>34</v>
      </c>
      <c r="CI39" s="32" t="s">
        <v>227</v>
      </c>
      <c r="CJ39" s="32">
        <v>7.4999999999999997E-2</v>
      </c>
      <c r="CK39" s="32">
        <f t="shared" si="14"/>
        <v>100000</v>
      </c>
      <c r="CL39" s="32">
        <f t="shared" si="15"/>
        <v>550000</v>
      </c>
      <c r="CM39" s="32">
        <f t="shared" si="16"/>
        <v>0</v>
      </c>
      <c r="CN39" s="32">
        <v>540000</v>
      </c>
      <c r="CO39" s="33">
        <f t="shared" si="17"/>
        <v>1159400</v>
      </c>
      <c r="CP39" s="32">
        <f t="shared" si="18"/>
        <v>2349400</v>
      </c>
      <c r="CR39" s="42">
        <v>34</v>
      </c>
      <c r="CS39" s="32" t="s">
        <v>227</v>
      </c>
      <c r="CT39" s="32">
        <v>7.4999999999999997E-2</v>
      </c>
      <c r="CU39" s="32">
        <f t="shared" si="19"/>
        <v>2349400</v>
      </c>
      <c r="CV39" s="32">
        <f t="shared" si="20"/>
        <v>31758.333333333332</v>
      </c>
      <c r="CW39" s="32">
        <f t="shared" si="21"/>
        <v>2381158.3333333335</v>
      </c>
      <c r="CY39" s="42">
        <v>34</v>
      </c>
      <c r="CZ39" s="32" t="s">
        <v>227</v>
      </c>
      <c r="DA39" s="32">
        <v>7.4999999999999997E-2</v>
      </c>
      <c r="DB39" s="32">
        <v>1.1000000000000001</v>
      </c>
      <c r="DC39" s="32">
        <v>3800</v>
      </c>
      <c r="DD39" s="32">
        <f t="shared" si="22"/>
        <v>4180000</v>
      </c>
      <c r="DE39" s="32">
        <f t="shared" si="23"/>
        <v>2381158.3333333335</v>
      </c>
      <c r="DF39" s="32">
        <f t="shared" si="24"/>
        <v>1798841.6666666665</v>
      </c>
      <c r="DG39" s="32">
        <f t="shared" si="25"/>
        <v>23984555.555555556</v>
      </c>
      <c r="DH39" s="32">
        <f t="shared" si="26"/>
        <v>1.7554481537347018</v>
      </c>
    </row>
    <row r="40" spans="1:112">
      <c r="A40" s="42">
        <v>35</v>
      </c>
      <c r="B40" s="36" t="s">
        <v>228</v>
      </c>
      <c r="C40" s="42">
        <v>43</v>
      </c>
      <c r="D40" s="36" t="s">
        <v>31</v>
      </c>
      <c r="E40" s="36" t="s">
        <v>29</v>
      </c>
      <c r="F40" s="36" t="s">
        <v>30</v>
      </c>
      <c r="H40" s="42">
        <v>35</v>
      </c>
      <c r="I40" s="36" t="s">
        <v>228</v>
      </c>
      <c r="J40" s="47">
        <v>2.5000000000000001E-2</v>
      </c>
      <c r="K40" s="48">
        <v>1.2</v>
      </c>
      <c r="L40" s="42">
        <f t="shared" si="27"/>
        <v>47.999999999999993</v>
      </c>
      <c r="M40" s="36" t="s">
        <v>65</v>
      </c>
      <c r="N40" s="47">
        <v>10</v>
      </c>
      <c r="O40" s="50">
        <v>50</v>
      </c>
      <c r="P40" s="50">
        <v>0</v>
      </c>
      <c r="Q40" s="50">
        <v>50</v>
      </c>
      <c r="R40" s="51">
        <v>0.01</v>
      </c>
      <c r="T40" s="42">
        <v>35</v>
      </c>
      <c r="U40" s="32" t="s">
        <v>228</v>
      </c>
      <c r="V40" s="32">
        <v>2.5000000000000001E-2</v>
      </c>
      <c r="W40" s="32" t="s">
        <v>65</v>
      </c>
      <c r="X40" s="32">
        <v>10</v>
      </c>
      <c r="Y40" s="32">
        <v>10000</v>
      </c>
      <c r="Z40" s="32">
        <f t="shared" si="28"/>
        <v>100000</v>
      </c>
      <c r="AA40" s="32">
        <v>50</v>
      </c>
      <c r="AB40" s="32">
        <v>1900</v>
      </c>
      <c r="AC40" s="32">
        <f t="shared" si="29"/>
        <v>95000</v>
      </c>
      <c r="AD40" s="32">
        <v>0</v>
      </c>
      <c r="AE40" s="32">
        <v>1700</v>
      </c>
      <c r="AF40" s="32">
        <f t="shared" si="30"/>
        <v>0</v>
      </c>
      <c r="AG40" s="32">
        <v>50</v>
      </c>
      <c r="AH40" s="32">
        <v>2400</v>
      </c>
      <c r="AI40" s="32">
        <f t="shared" si="31"/>
        <v>120000</v>
      </c>
      <c r="AJ40" s="32">
        <v>0.01</v>
      </c>
      <c r="AK40" s="32">
        <v>52000</v>
      </c>
      <c r="AM40" s="42">
        <v>35</v>
      </c>
      <c r="AN40" s="32" t="s">
        <v>228</v>
      </c>
      <c r="AO40" s="32">
        <v>2.5000000000000001E-2</v>
      </c>
      <c r="AP40" s="33">
        <v>45000</v>
      </c>
      <c r="AQ40" s="32">
        <v>1</v>
      </c>
      <c r="AR40" s="32">
        <v>3</v>
      </c>
      <c r="AS40" s="32">
        <f t="shared" si="32"/>
        <v>5000</v>
      </c>
      <c r="AT40" s="33">
        <v>27000</v>
      </c>
      <c r="AU40" s="32">
        <v>1</v>
      </c>
      <c r="AV40" s="32">
        <v>4</v>
      </c>
      <c r="AW40" s="32">
        <f t="shared" si="33"/>
        <v>2250</v>
      </c>
      <c r="AX40" s="33">
        <v>265000</v>
      </c>
      <c r="AY40" s="32">
        <v>1</v>
      </c>
      <c r="AZ40" s="32">
        <v>5</v>
      </c>
      <c r="BA40" s="32">
        <f t="shared" si="34"/>
        <v>17666.666666666668</v>
      </c>
      <c r="BB40" s="32">
        <f t="shared" si="35"/>
        <v>24916.666666666668</v>
      </c>
      <c r="BD40" s="42">
        <v>35</v>
      </c>
      <c r="BE40" s="32" t="s">
        <v>228</v>
      </c>
      <c r="BF40" s="32">
        <v>2.5000000000000001E-2</v>
      </c>
      <c r="BG40" s="33">
        <v>250000</v>
      </c>
      <c r="BH40" s="32">
        <v>1.2</v>
      </c>
      <c r="BI40" s="33">
        <v>100000</v>
      </c>
      <c r="BJ40" s="32">
        <f t="shared" si="36"/>
        <v>120000</v>
      </c>
      <c r="BK40" s="32">
        <v>10</v>
      </c>
      <c r="BL40" s="32">
        <v>3800</v>
      </c>
      <c r="BM40" s="32">
        <f t="shared" si="37"/>
        <v>38000</v>
      </c>
      <c r="BO40" s="42">
        <v>35</v>
      </c>
      <c r="BP40" s="36" t="s">
        <v>228</v>
      </c>
      <c r="BQ40" s="47">
        <v>2.5000000000000001E-2</v>
      </c>
      <c r="BR40" s="48">
        <v>1.2</v>
      </c>
      <c r="BS40" s="47">
        <v>10</v>
      </c>
      <c r="BT40" s="50">
        <v>50</v>
      </c>
      <c r="BU40" s="50">
        <v>0</v>
      </c>
      <c r="BV40" s="50">
        <v>50</v>
      </c>
      <c r="BW40" s="51">
        <v>0.01</v>
      </c>
      <c r="BX40" s="52">
        <v>22.25</v>
      </c>
      <c r="BZ40" s="42">
        <v>35</v>
      </c>
      <c r="CA40" s="32" t="s">
        <v>228</v>
      </c>
      <c r="CB40" s="32">
        <v>2.5000000000000001E-2</v>
      </c>
      <c r="CC40" s="32">
        <f t="shared" si="11"/>
        <v>24916.666666666668</v>
      </c>
      <c r="CD40" s="32">
        <f t="shared" si="38"/>
        <v>7425</v>
      </c>
      <c r="CE40" s="32">
        <f t="shared" si="12"/>
        <v>2475</v>
      </c>
      <c r="CF40" s="32">
        <f t="shared" si="13"/>
        <v>27391.666666666668</v>
      </c>
      <c r="CH40" s="42">
        <v>35</v>
      </c>
      <c r="CI40" s="32" t="s">
        <v>228</v>
      </c>
      <c r="CJ40" s="32">
        <v>2.5000000000000001E-2</v>
      </c>
      <c r="CK40" s="32">
        <f t="shared" si="14"/>
        <v>100000</v>
      </c>
      <c r="CL40" s="32">
        <f t="shared" si="15"/>
        <v>215000</v>
      </c>
      <c r="CM40" s="32">
        <f t="shared" si="16"/>
        <v>52000</v>
      </c>
      <c r="CN40" s="32">
        <v>715000</v>
      </c>
      <c r="CO40" s="33">
        <f t="shared" si="17"/>
        <v>408000</v>
      </c>
      <c r="CP40" s="32">
        <f t="shared" si="18"/>
        <v>1490000</v>
      </c>
      <c r="CR40" s="42">
        <v>35</v>
      </c>
      <c r="CS40" s="32" t="s">
        <v>228</v>
      </c>
      <c r="CT40" s="32">
        <v>2.5000000000000001E-2</v>
      </c>
      <c r="CU40" s="32">
        <f t="shared" si="19"/>
        <v>1490000</v>
      </c>
      <c r="CV40" s="32">
        <f t="shared" si="20"/>
        <v>27391.666666666668</v>
      </c>
      <c r="CW40" s="32">
        <f t="shared" si="21"/>
        <v>1517391.6666666667</v>
      </c>
      <c r="CY40" s="42">
        <v>35</v>
      </c>
      <c r="CZ40" s="32" t="s">
        <v>228</v>
      </c>
      <c r="DA40" s="32">
        <v>2.5000000000000001E-2</v>
      </c>
      <c r="DB40" s="32">
        <v>1.2</v>
      </c>
      <c r="DC40" s="32">
        <v>3800</v>
      </c>
      <c r="DD40" s="32">
        <f t="shared" si="22"/>
        <v>4560000</v>
      </c>
      <c r="DE40" s="32">
        <f t="shared" si="23"/>
        <v>1517391.6666666667</v>
      </c>
      <c r="DF40" s="32">
        <f t="shared" si="24"/>
        <v>3042608.333333333</v>
      </c>
      <c r="DG40" s="32">
        <f t="shared" si="25"/>
        <v>121704333.33333331</v>
      </c>
      <c r="DH40" s="32">
        <f t="shared" si="26"/>
        <v>3.0051568755594853</v>
      </c>
    </row>
    <row r="41" spans="1:112">
      <c r="A41" s="42">
        <v>36</v>
      </c>
      <c r="B41" s="36" t="s">
        <v>229</v>
      </c>
      <c r="C41" s="42">
        <v>52</v>
      </c>
      <c r="D41" s="36" t="s">
        <v>31</v>
      </c>
      <c r="E41" s="36" t="s">
        <v>29</v>
      </c>
      <c r="F41" s="36" t="s">
        <v>30</v>
      </c>
      <c r="H41" s="42">
        <v>36</v>
      </c>
      <c r="I41" s="36" t="s">
        <v>229</v>
      </c>
      <c r="J41" s="47">
        <v>0.25</v>
      </c>
      <c r="K41" s="48">
        <v>1.2</v>
      </c>
      <c r="L41" s="42">
        <f t="shared" si="27"/>
        <v>4.8</v>
      </c>
      <c r="M41" s="36" t="s">
        <v>63</v>
      </c>
      <c r="N41" s="47">
        <v>13</v>
      </c>
      <c r="O41" s="50">
        <v>50</v>
      </c>
      <c r="P41" s="50">
        <v>0</v>
      </c>
      <c r="Q41" s="50">
        <v>100</v>
      </c>
      <c r="R41" s="51">
        <v>0.02</v>
      </c>
      <c r="T41" s="42">
        <v>36</v>
      </c>
      <c r="U41" s="32" t="s">
        <v>229</v>
      </c>
      <c r="V41" s="32">
        <v>0.25</v>
      </c>
      <c r="W41" s="32" t="s">
        <v>63</v>
      </c>
      <c r="X41" s="32">
        <v>13</v>
      </c>
      <c r="Y41" s="32">
        <v>11000</v>
      </c>
      <c r="Z41" s="32">
        <f t="shared" si="28"/>
        <v>143000</v>
      </c>
      <c r="AA41" s="32">
        <v>50</v>
      </c>
      <c r="AB41" s="32">
        <v>1900</v>
      </c>
      <c r="AC41" s="32">
        <f t="shared" si="29"/>
        <v>95000</v>
      </c>
      <c r="AD41" s="32">
        <v>0</v>
      </c>
      <c r="AE41" s="32">
        <v>1700</v>
      </c>
      <c r="AF41" s="32">
        <f t="shared" si="30"/>
        <v>0</v>
      </c>
      <c r="AG41" s="32">
        <v>100</v>
      </c>
      <c r="AH41" s="32">
        <v>2400</v>
      </c>
      <c r="AI41" s="32">
        <f t="shared" si="31"/>
        <v>240000</v>
      </c>
      <c r="AJ41" s="32">
        <v>0.02</v>
      </c>
      <c r="AK41" s="32">
        <v>60000</v>
      </c>
      <c r="AM41" s="42">
        <v>36</v>
      </c>
      <c r="AN41" s="32" t="s">
        <v>229</v>
      </c>
      <c r="AO41" s="32">
        <v>0.25</v>
      </c>
      <c r="AP41" s="33">
        <v>45000</v>
      </c>
      <c r="AQ41" s="32">
        <v>1</v>
      </c>
      <c r="AR41" s="32">
        <v>4</v>
      </c>
      <c r="AS41" s="32">
        <f t="shared" si="32"/>
        <v>3750</v>
      </c>
      <c r="AT41" s="33">
        <v>28000</v>
      </c>
      <c r="AU41" s="32">
        <v>1</v>
      </c>
      <c r="AV41" s="32">
        <v>4</v>
      </c>
      <c r="AW41" s="32">
        <f t="shared" si="33"/>
        <v>2333.3333333333335</v>
      </c>
      <c r="AX41" s="33">
        <v>270000</v>
      </c>
      <c r="AY41" s="32">
        <v>1</v>
      </c>
      <c r="AZ41" s="32">
        <v>5</v>
      </c>
      <c r="BA41" s="32">
        <f t="shared" si="34"/>
        <v>18000</v>
      </c>
      <c r="BB41" s="32">
        <f t="shared" si="35"/>
        <v>24083.333333333332</v>
      </c>
      <c r="BD41" s="42">
        <v>36</v>
      </c>
      <c r="BE41" s="32" t="s">
        <v>229</v>
      </c>
      <c r="BF41" s="32">
        <v>0.25</v>
      </c>
      <c r="BG41" s="33">
        <v>250000</v>
      </c>
      <c r="BH41" s="32">
        <v>1.2</v>
      </c>
      <c r="BI41" s="33">
        <v>100000</v>
      </c>
      <c r="BJ41" s="32">
        <f t="shared" si="36"/>
        <v>120000</v>
      </c>
      <c r="BK41" s="32">
        <v>15</v>
      </c>
      <c r="BL41" s="32">
        <v>3800</v>
      </c>
      <c r="BM41" s="32">
        <f t="shared" si="37"/>
        <v>57000</v>
      </c>
      <c r="BO41" s="42">
        <v>36</v>
      </c>
      <c r="BP41" s="36" t="s">
        <v>229</v>
      </c>
      <c r="BQ41" s="47">
        <v>0.25</v>
      </c>
      <c r="BR41" s="48">
        <v>1.2</v>
      </c>
      <c r="BS41" s="47">
        <v>13</v>
      </c>
      <c r="BT41" s="50">
        <v>50</v>
      </c>
      <c r="BU41" s="50">
        <v>0</v>
      </c>
      <c r="BV41" s="50">
        <v>100</v>
      </c>
      <c r="BW41" s="51">
        <v>0.02</v>
      </c>
      <c r="BX41" s="52">
        <v>23.375</v>
      </c>
      <c r="BZ41" s="42">
        <v>36</v>
      </c>
      <c r="CA41" s="32" t="s">
        <v>229</v>
      </c>
      <c r="CB41" s="32">
        <v>0.25</v>
      </c>
      <c r="CC41" s="32">
        <f t="shared" si="11"/>
        <v>24083.333333333332</v>
      </c>
      <c r="CD41" s="32">
        <f t="shared" si="38"/>
        <v>74250</v>
      </c>
      <c r="CE41" s="32">
        <f t="shared" si="12"/>
        <v>24750</v>
      </c>
      <c r="CF41" s="32">
        <f t="shared" si="13"/>
        <v>48833.333333333328</v>
      </c>
      <c r="CH41" s="42">
        <v>36</v>
      </c>
      <c r="CI41" s="32" t="s">
        <v>229</v>
      </c>
      <c r="CJ41" s="32">
        <v>0.25</v>
      </c>
      <c r="CK41" s="32">
        <f t="shared" si="14"/>
        <v>143000</v>
      </c>
      <c r="CL41" s="32">
        <f t="shared" si="15"/>
        <v>335000</v>
      </c>
      <c r="CM41" s="32">
        <f t="shared" si="16"/>
        <v>60000</v>
      </c>
      <c r="CN41" s="32">
        <v>770000</v>
      </c>
      <c r="CO41" s="33">
        <f t="shared" si="17"/>
        <v>427000</v>
      </c>
      <c r="CP41" s="32">
        <f t="shared" si="18"/>
        <v>1735000</v>
      </c>
      <c r="CR41" s="42">
        <v>36</v>
      </c>
      <c r="CS41" s="32" t="s">
        <v>229</v>
      </c>
      <c r="CT41" s="32">
        <v>0.25</v>
      </c>
      <c r="CU41" s="32">
        <f t="shared" si="19"/>
        <v>1735000</v>
      </c>
      <c r="CV41" s="32">
        <f t="shared" si="20"/>
        <v>48833.333333333328</v>
      </c>
      <c r="CW41" s="32">
        <f t="shared" si="21"/>
        <v>1783833.3333333333</v>
      </c>
      <c r="CY41" s="42">
        <v>36</v>
      </c>
      <c r="CZ41" s="32" t="s">
        <v>229</v>
      </c>
      <c r="DA41" s="32">
        <v>0.25</v>
      </c>
      <c r="DB41" s="32">
        <v>1.2</v>
      </c>
      <c r="DC41" s="32">
        <v>3800</v>
      </c>
      <c r="DD41" s="32">
        <f t="shared" si="22"/>
        <v>4560000</v>
      </c>
      <c r="DE41" s="32">
        <f t="shared" si="23"/>
        <v>1783833.3333333333</v>
      </c>
      <c r="DF41" s="32">
        <f t="shared" si="24"/>
        <v>2776166.666666667</v>
      </c>
      <c r="DG41" s="32">
        <f t="shared" si="25"/>
        <v>11104666.666666668</v>
      </c>
      <c r="DH41" s="32">
        <f t="shared" si="26"/>
        <v>2.5562926282350742</v>
      </c>
    </row>
    <row r="42" spans="1:112">
      <c r="A42" s="42">
        <v>37</v>
      </c>
      <c r="B42" s="36" t="s">
        <v>230</v>
      </c>
      <c r="C42" s="42">
        <v>65</v>
      </c>
      <c r="D42" s="36" t="s">
        <v>31</v>
      </c>
      <c r="E42" s="36" t="s">
        <v>231</v>
      </c>
      <c r="F42" s="36" t="s">
        <v>232</v>
      </c>
      <c r="H42" s="42">
        <v>37</v>
      </c>
      <c r="I42" s="36" t="s">
        <v>230</v>
      </c>
      <c r="J42" s="47">
        <v>0.25</v>
      </c>
      <c r="K42" s="48">
        <v>1.3</v>
      </c>
      <c r="L42" s="42">
        <f t="shared" si="27"/>
        <v>5.2</v>
      </c>
      <c r="M42" s="36" t="s">
        <v>64</v>
      </c>
      <c r="N42" s="47">
        <v>7</v>
      </c>
      <c r="O42" s="50">
        <v>0</v>
      </c>
      <c r="P42" s="50">
        <v>50</v>
      </c>
      <c r="Q42" s="50">
        <v>0</v>
      </c>
      <c r="R42" s="51">
        <v>0.15</v>
      </c>
      <c r="T42" s="42">
        <v>37</v>
      </c>
      <c r="U42" s="32" t="s">
        <v>230</v>
      </c>
      <c r="V42" s="32">
        <v>0.25</v>
      </c>
      <c r="W42" s="32" t="s">
        <v>64</v>
      </c>
      <c r="X42" s="32">
        <v>7</v>
      </c>
      <c r="Y42" s="32">
        <v>10000</v>
      </c>
      <c r="Z42" s="32">
        <f t="shared" si="28"/>
        <v>70000</v>
      </c>
      <c r="AA42" s="32">
        <v>0</v>
      </c>
      <c r="AB42" s="32">
        <v>1900</v>
      </c>
      <c r="AC42" s="32">
        <f t="shared" si="29"/>
        <v>0</v>
      </c>
      <c r="AD42" s="32">
        <v>50</v>
      </c>
      <c r="AE42" s="32">
        <v>1700</v>
      </c>
      <c r="AF42" s="32">
        <f t="shared" si="30"/>
        <v>85000</v>
      </c>
      <c r="AG42" s="32">
        <v>0</v>
      </c>
      <c r="AH42" s="32">
        <v>2400</v>
      </c>
      <c r="AI42" s="32">
        <f t="shared" si="31"/>
        <v>0</v>
      </c>
      <c r="AJ42" s="32">
        <v>0.15</v>
      </c>
      <c r="AK42" s="32">
        <v>45000</v>
      </c>
      <c r="AM42" s="42">
        <v>37</v>
      </c>
      <c r="AN42" s="32" t="s">
        <v>230</v>
      </c>
      <c r="AO42" s="32">
        <v>0.25</v>
      </c>
      <c r="AP42" s="33">
        <v>50000</v>
      </c>
      <c r="AQ42" s="32">
        <v>2</v>
      </c>
      <c r="AR42" s="32">
        <v>4</v>
      </c>
      <c r="AS42" s="32">
        <f t="shared" si="32"/>
        <v>8333.3333333333339</v>
      </c>
      <c r="AT42" s="33">
        <v>28000</v>
      </c>
      <c r="AU42" s="32">
        <v>1</v>
      </c>
      <c r="AV42" s="32">
        <v>4</v>
      </c>
      <c r="AW42" s="32">
        <f t="shared" si="33"/>
        <v>2333.3333333333335</v>
      </c>
      <c r="AX42" s="33">
        <v>270000</v>
      </c>
      <c r="AY42" s="32">
        <v>1</v>
      </c>
      <c r="AZ42" s="32">
        <v>4</v>
      </c>
      <c r="BA42" s="32">
        <f t="shared" si="34"/>
        <v>22500</v>
      </c>
      <c r="BB42" s="32">
        <f t="shared" si="35"/>
        <v>33166.666666666664</v>
      </c>
      <c r="BD42" s="42">
        <v>37</v>
      </c>
      <c r="BE42" s="32" t="s">
        <v>230</v>
      </c>
      <c r="BF42" s="32">
        <v>0.25</v>
      </c>
      <c r="BG42" s="33">
        <v>250000</v>
      </c>
      <c r="BH42" s="32">
        <v>1.3</v>
      </c>
      <c r="BI42" s="33">
        <v>100000</v>
      </c>
      <c r="BJ42" s="32">
        <f t="shared" si="36"/>
        <v>130000</v>
      </c>
      <c r="BK42" s="32">
        <v>15</v>
      </c>
      <c r="BL42" s="32">
        <v>3800</v>
      </c>
      <c r="BM42" s="32">
        <f t="shared" si="37"/>
        <v>57000</v>
      </c>
      <c r="BO42" s="42">
        <v>37</v>
      </c>
      <c r="BP42" s="36" t="s">
        <v>230</v>
      </c>
      <c r="BQ42" s="47">
        <v>0.25</v>
      </c>
      <c r="BR42" s="48">
        <v>1.3</v>
      </c>
      <c r="BS42" s="47">
        <v>7</v>
      </c>
      <c r="BT42" s="50">
        <v>0</v>
      </c>
      <c r="BU42" s="50">
        <v>50</v>
      </c>
      <c r="BV42" s="50">
        <v>0</v>
      </c>
      <c r="BW42" s="51">
        <v>0.15</v>
      </c>
      <c r="BX42" s="52">
        <v>21.5</v>
      </c>
      <c r="BZ42" s="42">
        <v>37</v>
      </c>
      <c r="CA42" s="32" t="s">
        <v>230</v>
      </c>
      <c r="CB42" s="32">
        <v>0.25</v>
      </c>
      <c r="CC42" s="32">
        <f t="shared" si="11"/>
        <v>33166.666666666664</v>
      </c>
      <c r="CD42" s="32">
        <f t="shared" si="38"/>
        <v>74250</v>
      </c>
      <c r="CE42" s="32">
        <f t="shared" si="12"/>
        <v>24750</v>
      </c>
      <c r="CF42" s="32">
        <f t="shared" si="13"/>
        <v>57916.666666666664</v>
      </c>
      <c r="CH42" s="42">
        <v>37</v>
      </c>
      <c r="CI42" s="32" t="s">
        <v>230</v>
      </c>
      <c r="CJ42" s="32">
        <v>0.25</v>
      </c>
      <c r="CK42" s="32">
        <f t="shared" si="14"/>
        <v>70000</v>
      </c>
      <c r="CL42" s="32">
        <f t="shared" si="15"/>
        <v>85000</v>
      </c>
      <c r="CM42" s="32">
        <f t="shared" si="16"/>
        <v>45000</v>
      </c>
      <c r="CN42" s="32">
        <v>610000</v>
      </c>
      <c r="CO42" s="33">
        <f t="shared" si="17"/>
        <v>437000</v>
      </c>
      <c r="CP42" s="32">
        <f t="shared" si="18"/>
        <v>1247000</v>
      </c>
      <c r="CR42" s="42">
        <v>37</v>
      </c>
      <c r="CS42" s="32" t="s">
        <v>230</v>
      </c>
      <c r="CT42" s="32">
        <v>0.25</v>
      </c>
      <c r="CU42" s="32">
        <f t="shared" si="19"/>
        <v>1247000</v>
      </c>
      <c r="CV42" s="32">
        <f t="shared" si="20"/>
        <v>57916.666666666664</v>
      </c>
      <c r="CW42" s="32">
        <f t="shared" si="21"/>
        <v>1304916.6666666667</v>
      </c>
      <c r="CY42" s="42">
        <v>37</v>
      </c>
      <c r="CZ42" s="32" t="s">
        <v>230</v>
      </c>
      <c r="DA42" s="32">
        <v>0.25</v>
      </c>
      <c r="DB42" s="32">
        <v>1.3</v>
      </c>
      <c r="DC42" s="32">
        <v>3800</v>
      </c>
      <c r="DD42" s="32">
        <f t="shared" si="22"/>
        <v>4940000</v>
      </c>
      <c r="DE42" s="32">
        <f t="shared" si="23"/>
        <v>1304916.6666666667</v>
      </c>
      <c r="DF42" s="32">
        <f t="shared" si="24"/>
        <v>3635083.333333333</v>
      </c>
      <c r="DG42" s="32">
        <f t="shared" si="25"/>
        <v>14540333.333333332</v>
      </c>
      <c r="DH42" s="32">
        <f t="shared" si="26"/>
        <v>3.7856823551950951</v>
      </c>
    </row>
    <row r="43" spans="1:112">
      <c r="A43" s="42">
        <v>38</v>
      </c>
      <c r="B43" s="36" t="s">
        <v>212</v>
      </c>
      <c r="C43" s="42">
        <v>55</v>
      </c>
      <c r="D43" s="36" t="s">
        <v>31</v>
      </c>
      <c r="E43" s="36" t="s">
        <v>29</v>
      </c>
      <c r="F43" s="36" t="s">
        <v>30</v>
      </c>
      <c r="H43" s="42">
        <v>38</v>
      </c>
      <c r="I43" s="36" t="s">
        <v>212</v>
      </c>
      <c r="J43" s="47">
        <v>0.5</v>
      </c>
      <c r="K43" s="48">
        <v>1.6</v>
      </c>
      <c r="L43" s="49">
        <f t="shared" si="27"/>
        <v>3.2</v>
      </c>
      <c r="M43" s="36" t="s">
        <v>61</v>
      </c>
      <c r="N43" s="47">
        <v>10</v>
      </c>
      <c r="O43" s="50">
        <v>50</v>
      </c>
      <c r="P43" s="50">
        <v>50</v>
      </c>
      <c r="Q43" s="50">
        <v>50</v>
      </c>
      <c r="R43" s="51">
        <v>0</v>
      </c>
      <c r="T43" s="42">
        <v>38</v>
      </c>
      <c r="U43" s="32" t="s">
        <v>212</v>
      </c>
      <c r="V43" s="32">
        <v>0.5</v>
      </c>
      <c r="W43" s="32" t="s">
        <v>61</v>
      </c>
      <c r="X43" s="32">
        <v>10</v>
      </c>
      <c r="Y43" s="32">
        <v>10000</v>
      </c>
      <c r="Z43" s="32">
        <f t="shared" si="28"/>
        <v>100000</v>
      </c>
      <c r="AA43" s="32">
        <v>50</v>
      </c>
      <c r="AB43" s="32">
        <v>1900</v>
      </c>
      <c r="AC43" s="32">
        <f t="shared" si="29"/>
        <v>95000</v>
      </c>
      <c r="AD43" s="32">
        <v>50</v>
      </c>
      <c r="AE43" s="32">
        <v>1700</v>
      </c>
      <c r="AF43" s="32">
        <f t="shared" si="30"/>
        <v>85000</v>
      </c>
      <c r="AG43" s="32">
        <v>50</v>
      </c>
      <c r="AH43" s="32">
        <v>2400</v>
      </c>
      <c r="AI43" s="32">
        <f t="shared" si="31"/>
        <v>120000</v>
      </c>
      <c r="AJ43" s="32">
        <v>0</v>
      </c>
      <c r="AK43" s="32">
        <v>0</v>
      </c>
      <c r="AM43" s="42">
        <v>38</v>
      </c>
      <c r="AN43" s="32" t="s">
        <v>212</v>
      </c>
      <c r="AO43" s="32">
        <v>0.5</v>
      </c>
      <c r="AP43" s="33">
        <v>50000</v>
      </c>
      <c r="AQ43" s="32">
        <v>4</v>
      </c>
      <c r="AR43" s="32">
        <v>3</v>
      </c>
      <c r="AS43" s="32">
        <f t="shared" si="32"/>
        <v>22222.222222222223</v>
      </c>
      <c r="AT43" s="33">
        <v>27000</v>
      </c>
      <c r="AU43" s="32">
        <v>2</v>
      </c>
      <c r="AV43" s="32">
        <v>2</v>
      </c>
      <c r="AW43" s="32">
        <f t="shared" si="33"/>
        <v>9000</v>
      </c>
      <c r="AX43" s="33">
        <v>265000</v>
      </c>
      <c r="AY43" s="32">
        <v>1</v>
      </c>
      <c r="AZ43" s="32">
        <v>4</v>
      </c>
      <c r="BA43" s="32">
        <f t="shared" si="34"/>
        <v>22083.333333333332</v>
      </c>
      <c r="BB43" s="32">
        <f t="shared" si="35"/>
        <v>53305.555555555555</v>
      </c>
      <c r="BD43" s="42">
        <v>38</v>
      </c>
      <c r="BE43" s="32" t="s">
        <v>212</v>
      </c>
      <c r="BF43" s="32">
        <v>0.5</v>
      </c>
      <c r="BG43" s="33">
        <v>500000</v>
      </c>
      <c r="BH43" s="32">
        <v>1.6</v>
      </c>
      <c r="BI43" s="33">
        <v>100000</v>
      </c>
      <c r="BJ43" s="32">
        <f t="shared" si="36"/>
        <v>160000</v>
      </c>
      <c r="BK43" s="32">
        <v>30</v>
      </c>
      <c r="BL43" s="32">
        <v>3800</v>
      </c>
      <c r="BM43" s="32">
        <f t="shared" si="37"/>
        <v>114000</v>
      </c>
      <c r="BO43" s="42">
        <v>38</v>
      </c>
      <c r="BP43" s="36" t="s">
        <v>212</v>
      </c>
      <c r="BQ43" s="47">
        <v>0.5</v>
      </c>
      <c r="BR43" s="48">
        <v>1.6</v>
      </c>
      <c r="BS43" s="47">
        <v>10</v>
      </c>
      <c r="BT43" s="50">
        <v>50</v>
      </c>
      <c r="BU43" s="50">
        <v>50</v>
      </c>
      <c r="BV43" s="50">
        <v>50</v>
      </c>
      <c r="BW43" s="51">
        <v>0</v>
      </c>
      <c r="BX43" s="52">
        <v>38.625</v>
      </c>
      <c r="BZ43" s="42">
        <v>38</v>
      </c>
      <c r="CA43" s="32" t="s">
        <v>212</v>
      </c>
      <c r="CB43" s="32">
        <v>0.5</v>
      </c>
      <c r="CC43" s="32">
        <f t="shared" si="11"/>
        <v>53305.555555555555</v>
      </c>
      <c r="CD43" s="32">
        <v>148500</v>
      </c>
      <c r="CE43" s="32">
        <f t="shared" si="12"/>
        <v>49500</v>
      </c>
      <c r="CF43" s="32">
        <f t="shared" si="13"/>
        <v>102805.55555555556</v>
      </c>
      <c r="CH43" s="42">
        <v>38</v>
      </c>
      <c r="CI43" s="32" t="s">
        <v>212</v>
      </c>
      <c r="CJ43" s="32">
        <v>0.5</v>
      </c>
      <c r="CK43" s="32">
        <f t="shared" si="14"/>
        <v>100000</v>
      </c>
      <c r="CL43" s="32">
        <f t="shared" si="15"/>
        <v>300000</v>
      </c>
      <c r="CM43" s="32">
        <f t="shared" si="16"/>
        <v>0</v>
      </c>
      <c r="CN43" s="32">
        <v>1360000</v>
      </c>
      <c r="CO43" s="33">
        <f t="shared" si="17"/>
        <v>774000</v>
      </c>
      <c r="CP43" s="32">
        <f t="shared" si="18"/>
        <v>2534000</v>
      </c>
      <c r="CR43" s="42">
        <v>38</v>
      </c>
      <c r="CS43" s="32" t="s">
        <v>212</v>
      </c>
      <c r="CT43" s="32">
        <v>0.5</v>
      </c>
      <c r="CU43" s="32">
        <f t="shared" si="19"/>
        <v>2534000</v>
      </c>
      <c r="CV43" s="32">
        <f t="shared" si="20"/>
        <v>102805.55555555556</v>
      </c>
      <c r="CW43" s="32">
        <f t="shared" si="21"/>
        <v>2636805.5555555555</v>
      </c>
      <c r="CY43" s="42">
        <v>38</v>
      </c>
      <c r="CZ43" s="32" t="s">
        <v>212</v>
      </c>
      <c r="DA43" s="32">
        <v>0.5</v>
      </c>
      <c r="DB43" s="32">
        <v>1.6</v>
      </c>
      <c r="DC43" s="32">
        <v>3800</v>
      </c>
      <c r="DD43" s="32">
        <f t="shared" si="22"/>
        <v>6080000</v>
      </c>
      <c r="DE43" s="32">
        <f t="shared" si="23"/>
        <v>2636805.5555555555</v>
      </c>
      <c r="DF43" s="32">
        <f t="shared" si="24"/>
        <v>3443194.4444444445</v>
      </c>
      <c r="DG43" s="32">
        <f t="shared" si="25"/>
        <v>6886388.888888889</v>
      </c>
      <c r="DH43" s="32">
        <f t="shared" si="26"/>
        <v>2.3058203845140901</v>
      </c>
    </row>
    <row r="44" spans="1:112">
      <c r="A44" s="42">
        <v>39</v>
      </c>
      <c r="B44" s="36" t="s">
        <v>233</v>
      </c>
      <c r="C44" s="42">
        <v>63</v>
      </c>
      <c r="D44" s="36"/>
      <c r="E44" s="36" t="s">
        <v>29</v>
      </c>
      <c r="F44" s="36" t="s">
        <v>32</v>
      </c>
      <c r="H44" s="42">
        <v>39</v>
      </c>
      <c r="I44" s="36" t="s">
        <v>233</v>
      </c>
      <c r="J44" s="47">
        <v>0.02</v>
      </c>
      <c r="K44" s="48">
        <v>0.9</v>
      </c>
      <c r="L44" s="42">
        <f t="shared" si="27"/>
        <v>45</v>
      </c>
      <c r="M44" s="36" t="s">
        <v>235</v>
      </c>
      <c r="N44" s="47">
        <v>10</v>
      </c>
      <c r="O44" s="50">
        <v>10</v>
      </c>
      <c r="P44" s="50">
        <v>25</v>
      </c>
      <c r="Q44" s="50">
        <v>50</v>
      </c>
      <c r="R44" s="51">
        <v>0</v>
      </c>
      <c r="T44" s="42">
        <v>39</v>
      </c>
      <c r="U44" s="32" t="s">
        <v>233</v>
      </c>
      <c r="V44" s="32">
        <v>0.02</v>
      </c>
      <c r="W44" s="32" t="s">
        <v>235</v>
      </c>
      <c r="X44" s="32">
        <v>10</v>
      </c>
      <c r="Y44" s="32">
        <v>10000</v>
      </c>
      <c r="Z44" s="32">
        <f t="shared" si="28"/>
        <v>100000</v>
      </c>
      <c r="AA44" s="32">
        <v>10</v>
      </c>
      <c r="AB44" s="32">
        <v>1900</v>
      </c>
      <c r="AC44" s="32">
        <f t="shared" si="29"/>
        <v>19000</v>
      </c>
      <c r="AD44" s="32">
        <v>25</v>
      </c>
      <c r="AE44" s="32">
        <v>1700</v>
      </c>
      <c r="AF44" s="32">
        <f t="shared" si="30"/>
        <v>42500</v>
      </c>
      <c r="AG44" s="32">
        <v>50</v>
      </c>
      <c r="AH44" s="32">
        <v>2400</v>
      </c>
      <c r="AI44" s="32">
        <f t="shared" si="31"/>
        <v>120000</v>
      </c>
      <c r="AJ44" s="32">
        <v>0</v>
      </c>
      <c r="AK44" s="32">
        <v>0</v>
      </c>
      <c r="AM44" s="42">
        <v>39</v>
      </c>
      <c r="AN44" s="32" t="s">
        <v>233</v>
      </c>
      <c r="AO44" s="32">
        <v>0.02</v>
      </c>
      <c r="AP44" s="33">
        <v>45000</v>
      </c>
      <c r="AQ44" s="32">
        <v>1</v>
      </c>
      <c r="AR44" s="32">
        <v>4</v>
      </c>
      <c r="AS44" s="32">
        <f t="shared" si="32"/>
        <v>3750</v>
      </c>
      <c r="AT44" s="33">
        <v>27000</v>
      </c>
      <c r="AU44" s="32">
        <v>1</v>
      </c>
      <c r="AV44" s="32">
        <v>4</v>
      </c>
      <c r="AW44" s="32">
        <f t="shared" si="33"/>
        <v>2250</v>
      </c>
      <c r="AX44" s="33">
        <v>270000</v>
      </c>
      <c r="AY44" s="32">
        <v>1</v>
      </c>
      <c r="AZ44" s="32">
        <v>5</v>
      </c>
      <c r="BA44" s="32">
        <f t="shared" si="34"/>
        <v>18000</v>
      </c>
      <c r="BB44" s="32">
        <f t="shared" si="35"/>
        <v>24000</v>
      </c>
      <c r="BD44" s="42">
        <v>39</v>
      </c>
      <c r="BE44" s="32" t="s">
        <v>233</v>
      </c>
      <c r="BF44" s="32">
        <v>0.02</v>
      </c>
      <c r="BG44" s="33">
        <v>250000</v>
      </c>
      <c r="BH44" s="32">
        <v>0.9</v>
      </c>
      <c r="BI44" s="33">
        <v>100000</v>
      </c>
      <c r="BJ44" s="32">
        <f t="shared" si="36"/>
        <v>90000</v>
      </c>
      <c r="BK44" s="32">
        <v>8</v>
      </c>
      <c r="BL44" s="32">
        <v>3800</v>
      </c>
      <c r="BM44" s="32">
        <f t="shared" si="37"/>
        <v>30400</v>
      </c>
      <c r="BO44" s="42">
        <v>39</v>
      </c>
      <c r="BP44" s="36" t="s">
        <v>233</v>
      </c>
      <c r="BQ44" s="47">
        <v>0.02</v>
      </c>
      <c r="BR44" s="48">
        <v>0.9</v>
      </c>
      <c r="BS44" s="47">
        <v>10</v>
      </c>
      <c r="BT44" s="50">
        <v>10</v>
      </c>
      <c r="BU44" s="50">
        <v>25</v>
      </c>
      <c r="BV44" s="50">
        <v>50</v>
      </c>
      <c r="BW44" s="51">
        <v>0</v>
      </c>
      <c r="BX44" s="52">
        <v>11.125</v>
      </c>
      <c r="BZ44" s="42">
        <v>39</v>
      </c>
      <c r="CA44" s="32" t="s">
        <v>233</v>
      </c>
      <c r="CB44" s="32">
        <v>0.02</v>
      </c>
      <c r="CC44" s="32">
        <f t="shared" si="11"/>
        <v>24000</v>
      </c>
      <c r="CD44" s="32">
        <f>CD43*CB44/CB43</f>
        <v>5940</v>
      </c>
      <c r="CE44" s="32">
        <f t="shared" si="12"/>
        <v>1980</v>
      </c>
      <c r="CF44" s="32">
        <f t="shared" si="13"/>
        <v>25980</v>
      </c>
      <c r="CH44" s="42">
        <v>39</v>
      </c>
      <c r="CI44" s="32" t="s">
        <v>233</v>
      </c>
      <c r="CJ44" s="32">
        <v>0.02</v>
      </c>
      <c r="CK44" s="32">
        <f t="shared" si="14"/>
        <v>100000</v>
      </c>
      <c r="CL44" s="32">
        <f t="shared" si="15"/>
        <v>181500</v>
      </c>
      <c r="CM44" s="32">
        <f t="shared" si="16"/>
        <v>0</v>
      </c>
      <c r="CN44" s="32">
        <v>350000</v>
      </c>
      <c r="CO44" s="33">
        <f t="shared" si="17"/>
        <v>370400</v>
      </c>
      <c r="CP44" s="32">
        <f t="shared" si="18"/>
        <v>1001900</v>
      </c>
      <c r="CR44" s="42">
        <v>39</v>
      </c>
      <c r="CS44" s="32" t="s">
        <v>233</v>
      </c>
      <c r="CT44" s="32">
        <v>0.02</v>
      </c>
      <c r="CU44" s="32">
        <f t="shared" si="19"/>
        <v>1001900</v>
      </c>
      <c r="CV44" s="32">
        <f t="shared" si="20"/>
        <v>25980</v>
      </c>
      <c r="CW44" s="32">
        <f t="shared" si="21"/>
        <v>1027880</v>
      </c>
      <c r="CY44" s="42">
        <v>39</v>
      </c>
      <c r="CZ44" s="32" t="s">
        <v>233</v>
      </c>
      <c r="DA44" s="32">
        <v>0.02</v>
      </c>
      <c r="DB44" s="32">
        <v>0.9</v>
      </c>
      <c r="DC44" s="32">
        <v>3800</v>
      </c>
      <c r="DD44" s="32">
        <f t="shared" si="22"/>
        <v>3420000</v>
      </c>
      <c r="DE44" s="32">
        <f t="shared" si="23"/>
        <v>1027880</v>
      </c>
      <c r="DF44" s="32">
        <f t="shared" si="24"/>
        <v>2392120</v>
      </c>
      <c r="DG44" s="32">
        <f t="shared" si="25"/>
        <v>119606000</v>
      </c>
      <c r="DH44" s="32">
        <f t="shared" si="26"/>
        <v>3.3272366424096198</v>
      </c>
    </row>
    <row r="45" spans="1:112">
      <c r="A45" s="42">
        <v>40</v>
      </c>
      <c r="B45" s="36" t="s">
        <v>234</v>
      </c>
      <c r="C45" s="42">
        <v>39</v>
      </c>
      <c r="D45" s="36" t="s">
        <v>28</v>
      </c>
      <c r="E45" s="36" t="s">
        <v>29</v>
      </c>
      <c r="F45" s="36" t="s">
        <v>32</v>
      </c>
      <c r="H45" s="42">
        <v>40</v>
      </c>
      <c r="I45" s="36" t="s">
        <v>234</v>
      </c>
      <c r="J45" s="47">
        <v>0.5</v>
      </c>
      <c r="K45" s="48">
        <v>3</v>
      </c>
      <c r="L45" s="42">
        <f t="shared" si="27"/>
        <v>6</v>
      </c>
      <c r="M45" s="36" t="s">
        <v>61</v>
      </c>
      <c r="N45" s="47">
        <v>25</v>
      </c>
      <c r="O45" s="50">
        <v>100</v>
      </c>
      <c r="P45" s="50">
        <v>100</v>
      </c>
      <c r="Q45" s="50">
        <v>100</v>
      </c>
      <c r="R45" s="51">
        <v>0</v>
      </c>
      <c r="T45" s="42">
        <v>40</v>
      </c>
      <c r="U45" s="32" t="s">
        <v>234</v>
      </c>
      <c r="V45" s="32">
        <v>0.5</v>
      </c>
      <c r="W45" s="32" t="s">
        <v>61</v>
      </c>
      <c r="X45" s="32">
        <v>25</v>
      </c>
      <c r="Y45" s="32">
        <v>10000</v>
      </c>
      <c r="Z45" s="32">
        <f t="shared" si="28"/>
        <v>250000</v>
      </c>
      <c r="AA45" s="32">
        <v>100</v>
      </c>
      <c r="AB45" s="32">
        <v>1900</v>
      </c>
      <c r="AC45" s="32">
        <f t="shared" si="29"/>
        <v>190000</v>
      </c>
      <c r="AD45" s="32">
        <v>100</v>
      </c>
      <c r="AE45" s="32">
        <v>1700</v>
      </c>
      <c r="AF45" s="32">
        <f t="shared" si="30"/>
        <v>170000</v>
      </c>
      <c r="AG45" s="32">
        <v>100</v>
      </c>
      <c r="AH45" s="32">
        <v>2400</v>
      </c>
      <c r="AI45" s="32">
        <f t="shared" si="31"/>
        <v>240000</v>
      </c>
      <c r="AJ45" s="32">
        <v>0</v>
      </c>
      <c r="AK45" s="32">
        <v>0</v>
      </c>
      <c r="AM45" s="42">
        <v>40</v>
      </c>
      <c r="AN45" s="32" t="s">
        <v>234</v>
      </c>
      <c r="AO45" s="32">
        <v>0.5</v>
      </c>
      <c r="AP45" s="33">
        <v>50000</v>
      </c>
      <c r="AQ45" s="32">
        <v>4</v>
      </c>
      <c r="AR45" s="32">
        <v>4</v>
      </c>
      <c r="AS45" s="32">
        <f t="shared" si="32"/>
        <v>16666.666666666668</v>
      </c>
      <c r="AT45" s="33">
        <v>27000</v>
      </c>
      <c r="AU45" s="32">
        <v>2</v>
      </c>
      <c r="AV45" s="32">
        <v>3</v>
      </c>
      <c r="AW45" s="32">
        <f t="shared" si="33"/>
        <v>6000</v>
      </c>
      <c r="AX45" s="33">
        <v>275000</v>
      </c>
      <c r="AY45" s="32">
        <v>1</v>
      </c>
      <c r="AZ45" s="32">
        <v>4</v>
      </c>
      <c r="BA45" s="32">
        <f t="shared" si="34"/>
        <v>22916.666666666668</v>
      </c>
      <c r="BB45" s="32">
        <f t="shared" si="35"/>
        <v>45583.333333333336</v>
      </c>
      <c r="BD45" s="42">
        <v>40</v>
      </c>
      <c r="BE45" s="32" t="s">
        <v>234</v>
      </c>
      <c r="BF45" s="32">
        <v>0.5</v>
      </c>
      <c r="BG45" s="33">
        <v>500000</v>
      </c>
      <c r="BH45" s="32">
        <v>3</v>
      </c>
      <c r="BI45" s="33">
        <v>100000</v>
      </c>
      <c r="BJ45" s="32">
        <f t="shared" si="36"/>
        <v>300000</v>
      </c>
      <c r="BK45" s="32">
        <v>35</v>
      </c>
      <c r="BL45" s="32">
        <v>3800</v>
      </c>
      <c r="BM45" s="32">
        <f t="shared" si="37"/>
        <v>133000</v>
      </c>
      <c r="BO45" s="42">
        <v>40</v>
      </c>
      <c r="BP45" s="36" t="s">
        <v>234</v>
      </c>
      <c r="BQ45" s="47">
        <v>0.5</v>
      </c>
      <c r="BR45" s="48">
        <v>3</v>
      </c>
      <c r="BS45" s="47">
        <v>25</v>
      </c>
      <c r="BT45" s="50">
        <v>100</v>
      </c>
      <c r="BU45" s="50">
        <v>100</v>
      </c>
      <c r="BV45" s="50">
        <v>100</v>
      </c>
      <c r="BW45" s="51">
        <v>0</v>
      </c>
      <c r="BX45" s="52">
        <v>30.375</v>
      </c>
      <c r="BZ45" s="42">
        <v>40</v>
      </c>
      <c r="CA45" s="32" t="s">
        <v>234</v>
      </c>
      <c r="CB45" s="32">
        <v>0.5</v>
      </c>
      <c r="CC45" s="32">
        <f t="shared" si="11"/>
        <v>45583.333333333336</v>
      </c>
      <c r="CD45" s="32">
        <f>CD44*CB45/CB44</f>
        <v>148500</v>
      </c>
      <c r="CE45" s="32">
        <f t="shared" si="12"/>
        <v>49500</v>
      </c>
      <c r="CF45" s="32">
        <f t="shared" si="13"/>
        <v>95083.333333333343</v>
      </c>
      <c r="CH45" s="42">
        <v>40</v>
      </c>
      <c r="CI45" s="32" t="s">
        <v>234</v>
      </c>
      <c r="CJ45" s="32">
        <v>0.5</v>
      </c>
      <c r="CK45" s="32">
        <f t="shared" si="14"/>
        <v>250000</v>
      </c>
      <c r="CL45" s="32">
        <f t="shared" si="15"/>
        <v>600000</v>
      </c>
      <c r="CM45" s="32">
        <f t="shared" si="16"/>
        <v>0</v>
      </c>
      <c r="CN45" s="32">
        <v>1025000</v>
      </c>
      <c r="CO45" s="33">
        <f t="shared" si="17"/>
        <v>933000</v>
      </c>
      <c r="CP45" s="32">
        <f t="shared" si="18"/>
        <v>2808000</v>
      </c>
      <c r="CR45" s="42">
        <v>40</v>
      </c>
      <c r="CS45" s="32" t="s">
        <v>234</v>
      </c>
      <c r="CT45" s="32">
        <v>0.5</v>
      </c>
      <c r="CU45" s="32">
        <f t="shared" si="19"/>
        <v>2808000</v>
      </c>
      <c r="CV45" s="32">
        <f t="shared" si="20"/>
        <v>95083.333333333343</v>
      </c>
      <c r="CW45" s="32">
        <f t="shared" si="21"/>
        <v>2903083.3333333335</v>
      </c>
      <c r="CY45" s="42">
        <v>40</v>
      </c>
      <c r="CZ45" s="32" t="s">
        <v>234</v>
      </c>
      <c r="DA45" s="32">
        <v>0.5</v>
      </c>
      <c r="DB45" s="32">
        <v>3</v>
      </c>
      <c r="DC45" s="32">
        <v>3800</v>
      </c>
      <c r="DD45" s="32">
        <f t="shared" si="22"/>
        <v>11400000</v>
      </c>
      <c r="DE45" s="32">
        <f t="shared" si="23"/>
        <v>2903083.3333333335</v>
      </c>
      <c r="DF45" s="32">
        <f t="shared" si="24"/>
        <v>8496916.666666666</v>
      </c>
      <c r="DG45" s="32">
        <f t="shared" si="25"/>
        <v>16993833.333333332</v>
      </c>
      <c r="DH45" s="32">
        <f t="shared" si="26"/>
        <v>3.9268593736544477</v>
      </c>
    </row>
    <row r="46" spans="1:112">
      <c r="A46" s="42">
        <v>41</v>
      </c>
      <c r="B46" s="36" t="s">
        <v>236</v>
      </c>
      <c r="C46" s="42">
        <v>68</v>
      </c>
      <c r="D46" s="36" t="s">
        <v>33</v>
      </c>
      <c r="E46" s="36" t="s">
        <v>29</v>
      </c>
      <c r="F46" s="36" t="s">
        <v>32</v>
      </c>
      <c r="H46" s="42">
        <v>41</v>
      </c>
      <c r="I46" s="36" t="s">
        <v>236</v>
      </c>
      <c r="J46" s="47">
        <v>0.25</v>
      </c>
      <c r="K46" s="48">
        <v>0.9</v>
      </c>
      <c r="L46" s="49">
        <f>K46/J46</f>
        <v>3.6</v>
      </c>
      <c r="M46" s="36" t="s">
        <v>245</v>
      </c>
      <c r="N46" s="47">
        <v>10</v>
      </c>
      <c r="O46" s="50">
        <v>50</v>
      </c>
      <c r="P46" s="50">
        <v>25</v>
      </c>
      <c r="Q46" s="50">
        <v>50</v>
      </c>
      <c r="R46" s="51">
        <v>0.5</v>
      </c>
      <c r="T46" s="42">
        <v>41</v>
      </c>
      <c r="U46" s="32" t="s">
        <v>236</v>
      </c>
      <c r="V46" s="32">
        <v>0.25</v>
      </c>
      <c r="W46" s="32" t="s">
        <v>182</v>
      </c>
      <c r="X46" s="32">
        <v>10</v>
      </c>
      <c r="Y46" s="32">
        <v>12500</v>
      </c>
      <c r="Z46" s="32">
        <f>X46*Y46</f>
        <v>125000</v>
      </c>
      <c r="AA46" s="32">
        <v>50</v>
      </c>
      <c r="AB46" s="32">
        <v>1900</v>
      </c>
      <c r="AC46" s="32">
        <f>AA46*AB46</f>
        <v>95000</v>
      </c>
      <c r="AD46" s="32">
        <v>25</v>
      </c>
      <c r="AE46" s="32">
        <v>1700</v>
      </c>
      <c r="AF46" s="32">
        <f>AD46*AE46</f>
        <v>42500</v>
      </c>
      <c r="AG46" s="32">
        <v>50</v>
      </c>
      <c r="AH46" s="32">
        <v>2400</v>
      </c>
      <c r="AI46" s="32">
        <f>AG46*AH46</f>
        <v>120000</v>
      </c>
      <c r="AJ46" s="32">
        <v>0.5</v>
      </c>
      <c r="AK46" s="32">
        <v>80000</v>
      </c>
      <c r="AM46" s="42">
        <v>41</v>
      </c>
      <c r="AN46" s="32" t="s">
        <v>236</v>
      </c>
      <c r="AO46" s="32">
        <v>0.25</v>
      </c>
      <c r="AP46" s="33">
        <v>50000</v>
      </c>
      <c r="AQ46" s="32">
        <v>1</v>
      </c>
      <c r="AR46" s="32">
        <v>4</v>
      </c>
      <c r="AS46" s="32">
        <f>AP46*AQ46/AR46/3</f>
        <v>4166.666666666667</v>
      </c>
      <c r="AT46" s="33">
        <v>28000</v>
      </c>
      <c r="AU46" s="32">
        <v>1</v>
      </c>
      <c r="AV46" s="32">
        <v>3</v>
      </c>
      <c r="AW46" s="32">
        <f>AT46*AU46/AV46/3</f>
        <v>3111.1111111111113</v>
      </c>
      <c r="AX46" s="33">
        <v>270000</v>
      </c>
      <c r="AY46" s="32">
        <v>1</v>
      </c>
      <c r="AZ46" s="32">
        <v>4</v>
      </c>
      <c r="BA46" s="32">
        <f>AX46*AY46/AZ46/3</f>
        <v>22500</v>
      </c>
      <c r="BB46" s="32">
        <f>SUM(BA46,AW46,AS46)</f>
        <v>29777.777777777777</v>
      </c>
      <c r="BD46" s="42">
        <v>41</v>
      </c>
      <c r="BE46" s="32" t="s">
        <v>236</v>
      </c>
      <c r="BF46" s="32">
        <v>0.25</v>
      </c>
      <c r="BG46" s="33">
        <v>250000</v>
      </c>
      <c r="BH46" s="32">
        <v>1.5</v>
      </c>
      <c r="BI46" s="33">
        <v>100000</v>
      </c>
      <c r="BJ46" s="32">
        <f>BI46*BH46</f>
        <v>150000</v>
      </c>
      <c r="BK46" s="32">
        <v>21</v>
      </c>
      <c r="BL46" s="32">
        <v>3800</v>
      </c>
      <c r="BM46" s="32">
        <f t="shared" si="37"/>
        <v>79800</v>
      </c>
      <c r="BO46" s="42">
        <v>41</v>
      </c>
      <c r="BP46" s="32" t="s">
        <v>236</v>
      </c>
      <c r="BQ46" s="32">
        <v>0.25</v>
      </c>
      <c r="BR46" s="32">
        <v>1.5</v>
      </c>
      <c r="BS46" s="32">
        <v>10</v>
      </c>
      <c r="BT46" s="32">
        <v>50</v>
      </c>
      <c r="BU46" s="32">
        <v>25</v>
      </c>
      <c r="BV46" s="32">
        <v>50</v>
      </c>
      <c r="BW46" s="32">
        <v>0.5</v>
      </c>
      <c r="BX46" s="32">
        <v>15.5</v>
      </c>
      <c r="BZ46" s="42">
        <v>41</v>
      </c>
      <c r="CA46" s="32" t="s">
        <v>236</v>
      </c>
      <c r="CB46" s="32">
        <v>0.25</v>
      </c>
      <c r="CC46" s="32">
        <f t="shared" si="11"/>
        <v>29777.777777777777</v>
      </c>
      <c r="CD46" s="32">
        <v>8000000</v>
      </c>
      <c r="CE46" s="32">
        <f t="shared" si="12"/>
        <v>2666666.6666666665</v>
      </c>
      <c r="CF46" s="32">
        <f t="shared" si="13"/>
        <v>2696444.4444444445</v>
      </c>
      <c r="CH46" s="42">
        <v>41</v>
      </c>
      <c r="CI46" s="32" t="s">
        <v>236</v>
      </c>
      <c r="CJ46" s="32">
        <v>0.25</v>
      </c>
      <c r="CK46" s="32">
        <f t="shared" si="14"/>
        <v>125000</v>
      </c>
      <c r="CL46" s="32">
        <f t="shared" si="15"/>
        <v>257500</v>
      </c>
      <c r="CM46" s="32">
        <f t="shared" si="16"/>
        <v>80000</v>
      </c>
      <c r="CN46" s="32">
        <v>620000</v>
      </c>
      <c r="CO46" s="33">
        <f t="shared" si="17"/>
        <v>479800</v>
      </c>
      <c r="CP46" s="32">
        <f t="shared" si="18"/>
        <v>1562300</v>
      </c>
      <c r="CR46" s="42">
        <v>41</v>
      </c>
      <c r="CS46" s="32" t="s">
        <v>236</v>
      </c>
      <c r="CT46" s="32">
        <v>0.25</v>
      </c>
      <c r="CU46" s="32">
        <f t="shared" si="19"/>
        <v>1562300</v>
      </c>
      <c r="CV46" s="32">
        <f t="shared" si="20"/>
        <v>2696444.4444444445</v>
      </c>
      <c r="CW46" s="32">
        <f t="shared" si="21"/>
        <v>4258744.444444444</v>
      </c>
      <c r="CY46" s="42">
        <v>41</v>
      </c>
      <c r="CZ46" s="32" t="s">
        <v>236</v>
      </c>
      <c r="DA46" s="32">
        <v>0.25</v>
      </c>
      <c r="DB46" s="32">
        <v>1.5</v>
      </c>
      <c r="DC46" s="32">
        <v>3800</v>
      </c>
      <c r="DD46" s="32">
        <f t="shared" si="22"/>
        <v>5700000</v>
      </c>
      <c r="DE46" s="32">
        <f t="shared" si="23"/>
        <v>4258744.444444444</v>
      </c>
      <c r="DF46" s="32">
        <f t="shared" si="24"/>
        <v>1441255.555555556</v>
      </c>
      <c r="DG46" s="32">
        <f t="shared" si="25"/>
        <v>5765022.2222222239</v>
      </c>
      <c r="DH46" s="32">
        <f t="shared" si="26"/>
        <v>1.3384226441282905</v>
      </c>
    </row>
    <row r="47" spans="1:112">
      <c r="A47" s="42">
        <v>42</v>
      </c>
      <c r="B47" s="36" t="s">
        <v>237</v>
      </c>
      <c r="C47" s="42">
        <v>55</v>
      </c>
      <c r="D47" s="36" t="s">
        <v>31</v>
      </c>
      <c r="E47" s="36" t="s">
        <v>29</v>
      </c>
      <c r="F47" s="36" t="s">
        <v>32</v>
      </c>
      <c r="H47" s="42">
        <v>42</v>
      </c>
      <c r="I47" s="36" t="s">
        <v>237</v>
      </c>
      <c r="J47" s="47">
        <v>0.35</v>
      </c>
      <c r="K47" s="48">
        <v>1</v>
      </c>
      <c r="L47" s="42">
        <f t="shared" ref="L47:L55" si="39">K47/J47</f>
        <v>2.8571428571428572</v>
      </c>
      <c r="M47" s="36" t="s">
        <v>61</v>
      </c>
      <c r="N47" s="47">
        <v>20</v>
      </c>
      <c r="O47" s="50">
        <v>20</v>
      </c>
      <c r="P47" s="50">
        <v>20</v>
      </c>
      <c r="Q47" s="50">
        <v>20</v>
      </c>
      <c r="R47" s="51">
        <v>1</v>
      </c>
      <c r="T47" s="42">
        <v>42</v>
      </c>
      <c r="U47" s="32" t="s">
        <v>237</v>
      </c>
      <c r="V47" s="32">
        <v>0.35</v>
      </c>
      <c r="W47" s="32" t="s">
        <v>61</v>
      </c>
      <c r="X47" s="32">
        <v>20</v>
      </c>
      <c r="Y47" s="32">
        <v>12500</v>
      </c>
      <c r="Z47" s="32">
        <f t="shared" ref="Z47:Z55" si="40">X47*Y47</f>
        <v>250000</v>
      </c>
      <c r="AA47" s="32">
        <v>50</v>
      </c>
      <c r="AB47" s="32">
        <v>1900</v>
      </c>
      <c r="AC47" s="32">
        <f t="shared" ref="AC47:AC55" si="41">AA47*AB47</f>
        <v>95000</v>
      </c>
      <c r="AD47" s="32">
        <v>50</v>
      </c>
      <c r="AE47" s="32">
        <v>1700</v>
      </c>
      <c r="AF47" s="32">
        <f t="shared" ref="AF47:AF55" si="42">AD47*AE47</f>
        <v>85000</v>
      </c>
      <c r="AG47" s="32">
        <v>50</v>
      </c>
      <c r="AH47" s="32">
        <v>2400</v>
      </c>
      <c r="AI47" s="32">
        <f t="shared" ref="AI47:AI55" si="43">AG47*AH47</f>
        <v>120000</v>
      </c>
      <c r="AJ47" s="32">
        <v>1</v>
      </c>
      <c r="AK47" s="32">
        <v>160000</v>
      </c>
      <c r="AM47" s="42">
        <v>42</v>
      </c>
      <c r="AN47" s="32" t="s">
        <v>237</v>
      </c>
      <c r="AO47" s="32">
        <v>0.35</v>
      </c>
      <c r="AP47" s="33">
        <v>50000</v>
      </c>
      <c r="AQ47" s="32">
        <v>1</v>
      </c>
      <c r="AR47" s="32">
        <v>4</v>
      </c>
      <c r="AS47" s="32">
        <f t="shared" ref="AS47:AS55" si="44">AP47*AQ47/AR47/3</f>
        <v>4166.666666666667</v>
      </c>
      <c r="AT47" s="33">
        <v>27000</v>
      </c>
      <c r="AU47" s="32">
        <v>1</v>
      </c>
      <c r="AV47" s="32">
        <v>4</v>
      </c>
      <c r="AW47" s="32">
        <f t="shared" ref="AW47:AW55" si="45">AT47*AU47/AV47/3</f>
        <v>2250</v>
      </c>
      <c r="AX47" s="33">
        <v>270000</v>
      </c>
      <c r="AY47" s="32">
        <v>1</v>
      </c>
      <c r="AZ47" s="32">
        <v>5</v>
      </c>
      <c r="BA47" s="32">
        <f t="shared" ref="BA47:BA55" si="46">AX47*AY47/AZ47/3</f>
        <v>18000</v>
      </c>
      <c r="BB47" s="32">
        <f t="shared" ref="BB47:BB55" si="47">SUM(BA47,AW47,AS47)</f>
        <v>24416.666666666668</v>
      </c>
      <c r="BD47" s="42">
        <v>42</v>
      </c>
      <c r="BE47" s="32" t="s">
        <v>237</v>
      </c>
      <c r="BF47" s="32">
        <v>0.35</v>
      </c>
      <c r="BG47" s="33">
        <v>450000</v>
      </c>
      <c r="BH47" s="32">
        <v>1</v>
      </c>
      <c r="BI47" s="33">
        <v>100000</v>
      </c>
      <c r="BJ47" s="32">
        <f t="shared" ref="BJ47:BJ55" si="48">BI47*BH47</f>
        <v>100000</v>
      </c>
      <c r="BK47" s="32">
        <v>40</v>
      </c>
      <c r="BL47" s="32">
        <v>3800</v>
      </c>
      <c r="BM47" s="32">
        <f t="shared" si="37"/>
        <v>152000</v>
      </c>
      <c r="BO47" s="42">
        <v>42</v>
      </c>
      <c r="BP47" s="32" t="s">
        <v>237</v>
      </c>
      <c r="BQ47" s="32">
        <v>0.35</v>
      </c>
      <c r="BR47" s="32">
        <v>1</v>
      </c>
      <c r="BS47" s="32">
        <v>20</v>
      </c>
      <c r="BT47" s="32">
        <v>50</v>
      </c>
      <c r="BU47" s="32">
        <v>50</v>
      </c>
      <c r="BV47" s="32">
        <v>50</v>
      </c>
      <c r="BW47" s="32">
        <v>0.2</v>
      </c>
      <c r="BX47" s="32">
        <v>15.5</v>
      </c>
      <c r="BZ47" s="42">
        <v>42</v>
      </c>
      <c r="CA47" s="32" t="s">
        <v>174</v>
      </c>
      <c r="CB47" s="32">
        <v>0.35</v>
      </c>
      <c r="CC47" s="32">
        <f t="shared" si="11"/>
        <v>24416.666666666668</v>
      </c>
      <c r="CD47" s="32">
        <v>2500000</v>
      </c>
      <c r="CE47" s="32">
        <f t="shared" si="12"/>
        <v>833333.33333333337</v>
      </c>
      <c r="CF47" s="32">
        <f t="shared" si="13"/>
        <v>857750</v>
      </c>
      <c r="CH47" s="42">
        <v>42</v>
      </c>
      <c r="CI47" s="32" t="s">
        <v>174</v>
      </c>
      <c r="CJ47" s="32">
        <v>0.35</v>
      </c>
      <c r="CK47" s="32">
        <f t="shared" si="14"/>
        <v>250000</v>
      </c>
      <c r="CL47" s="32">
        <f t="shared" si="15"/>
        <v>300000</v>
      </c>
      <c r="CM47" s="32">
        <f t="shared" si="16"/>
        <v>160000</v>
      </c>
      <c r="CN47" s="32">
        <v>620000</v>
      </c>
      <c r="CO47" s="33">
        <f t="shared" si="17"/>
        <v>702000</v>
      </c>
      <c r="CP47" s="32">
        <f t="shared" si="18"/>
        <v>2032000</v>
      </c>
      <c r="CR47" s="42">
        <v>42</v>
      </c>
      <c r="CS47" s="32" t="s">
        <v>174</v>
      </c>
      <c r="CT47" s="32">
        <v>0.35</v>
      </c>
      <c r="CU47" s="32">
        <f t="shared" si="19"/>
        <v>2032000</v>
      </c>
      <c r="CV47" s="32">
        <f t="shared" si="20"/>
        <v>857750</v>
      </c>
      <c r="CW47" s="32">
        <f t="shared" si="21"/>
        <v>2889750</v>
      </c>
      <c r="CY47" s="42">
        <v>42</v>
      </c>
      <c r="CZ47" s="32" t="s">
        <v>174</v>
      </c>
      <c r="DA47" s="32">
        <v>0.35</v>
      </c>
      <c r="DB47" s="32">
        <v>1</v>
      </c>
      <c r="DC47" s="32">
        <v>3800</v>
      </c>
      <c r="DD47" s="32">
        <f t="shared" si="22"/>
        <v>3800000</v>
      </c>
      <c r="DE47" s="32">
        <f t="shared" si="23"/>
        <v>2889750</v>
      </c>
      <c r="DF47" s="32">
        <f t="shared" si="24"/>
        <v>910250</v>
      </c>
      <c r="DG47" s="32">
        <f t="shared" si="25"/>
        <v>2600714.2857142859</v>
      </c>
      <c r="DH47" s="32">
        <f t="shared" si="26"/>
        <v>1.3149926464227009</v>
      </c>
    </row>
    <row r="48" spans="1:112">
      <c r="A48" s="42">
        <v>43</v>
      </c>
      <c r="B48" s="36" t="s">
        <v>238</v>
      </c>
      <c r="C48" s="42">
        <v>67</v>
      </c>
      <c r="D48" s="36" t="s">
        <v>28</v>
      </c>
      <c r="E48" s="36" t="s">
        <v>29</v>
      </c>
      <c r="F48" s="36" t="s">
        <v>30</v>
      </c>
      <c r="H48" s="42">
        <v>43</v>
      </c>
      <c r="I48" s="36" t="s">
        <v>238</v>
      </c>
      <c r="J48" s="47">
        <v>0.5</v>
      </c>
      <c r="K48" s="48">
        <v>2.2999999999999998</v>
      </c>
      <c r="L48" s="42">
        <f t="shared" si="39"/>
        <v>4.5999999999999996</v>
      </c>
      <c r="M48" s="36" t="s">
        <v>184</v>
      </c>
      <c r="N48" s="47">
        <v>20</v>
      </c>
      <c r="O48" s="50">
        <v>200</v>
      </c>
      <c r="P48" s="50">
        <v>0</v>
      </c>
      <c r="Q48" s="50">
        <v>100</v>
      </c>
      <c r="R48" s="51">
        <v>0.5</v>
      </c>
      <c r="T48" s="42">
        <v>43</v>
      </c>
      <c r="U48" s="32" t="s">
        <v>238</v>
      </c>
      <c r="V48" s="32">
        <v>0.5</v>
      </c>
      <c r="W48" s="32" t="s">
        <v>184</v>
      </c>
      <c r="X48" s="32">
        <v>20</v>
      </c>
      <c r="Y48" s="32">
        <v>12500</v>
      </c>
      <c r="Z48" s="32">
        <f t="shared" si="40"/>
        <v>250000</v>
      </c>
      <c r="AA48" s="32">
        <v>200</v>
      </c>
      <c r="AB48" s="32">
        <v>1900</v>
      </c>
      <c r="AC48" s="32">
        <f t="shared" si="41"/>
        <v>380000</v>
      </c>
      <c r="AD48" s="32">
        <v>0</v>
      </c>
      <c r="AE48" s="32">
        <v>1700</v>
      </c>
      <c r="AF48" s="32">
        <f t="shared" si="42"/>
        <v>0</v>
      </c>
      <c r="AG48" s="32">
        <v>100</v>
      </c>
      <c r="AH48" s="32">
        <v>2400</v>
      </c>
      <c r="AI48" s="32">
        <f t="shared" si="43"/>
        <v>240000</v>
      </c>
      <c r="AJ48" s="32">
        <v>0</v>
      </c>
      <c r="AK48" s="32">
        <v>50000</v>
      </c>
      <c r="AM48" s="42">
        <v>43</v>
      </c>
      <c r="AN48" s="32" t="s">
        <v>238</v>
      </c>
      <c r="AO48" s="32">
        <v>0.5</v>
      </c>
      <c r="AP48" s="33">
        <v>55000</v>
      </c>
      <c r="AQ48" s="32">
        <v>1</v>
      </c>
      <c r="AR48" s="32">
        <v>4</v>
      </c>
      <c r="AS48" s="32">
        <f t="shared" si="44"/>
        <v>4583.333333333333</v>
      </c>
      <c r="AT48" s="33">
        <v>30000</v>
      </c>
      <c r="AU48" s="32">
        <v>2</v>
      </c>
      <c r="AV48" s="32">
        <v>3</v>
      </c>
      <c r="AW48" s="32">
        <f t="shared" si="45"/>
        <v>6666.666666666667</v>
      </c>
      <c r="AX48" s="33">
        <v>270000</v>
      </c>
      <c r="AY48" s="32">
        <v>1</v>
      </c>
      <c r="AZ48" s="32">
        <v>4</v>
      </c>
      <c r="BA48" s="32">
        <f t="shared" si="46"/>
        <v>22500</v>
      </c>
      <c r="BB48" s="32">
        <f t="shared" si="47"/>
        <v>33750</v>
      </c>
      <c r="BD48" s="42">
        <v>43</v>
      </c>
      <c r="BE48" s="32" t="s">
        <v>238</v>
      </c>
      <c r="BF48" s="32">
        <v>0.5</v>
      </c>
      <c r="BG48" s="33">
        <v>750000</v>
      </c>
      <c r="BH48" s="32">
        <v>2.2999999999999998</v>
      </c>
      <c r="BI48" s="33">
        <v>100000</v>
      </c>
      <c r="BJ48" s="32">
        <f t="shared" si="48"/>
        <v>229999.99999999997</v>
      </c>
      <c r="BK48" s="32">
        <v>75</v>
      </c>
      <c r="BL48" s="32">
        <v>3800</v>
      </c>
      <c r="BM48" s="32">
        <f t="shared" si="37"/>
        <v>285000</v>
      </c>
      <c r="BO48" s="42">
        <v>43</v>
      </c>
      <c r="BP48" s="32" t="s">
        <v>238</v>
      </c>
      <c r="BQ48" s="32">
        <v>0.5</v>
      </c>
      <c r="BR48" s="32">
        <v>2.2999999999999998</v>
      </c>
      <c r="BS48" s="32">
        <v>20</v>
      </c>
      <c r="BT48" s="32">
        <v>200</v>
      </c>
      <c r="BU48" s="32">
        <v>0</v>
      </c>
      <c r="BV48" s="32">
        <v>100</v>
      </c>
      <c r="BW48" s="32">
        <v>0.5</v>
      </c>
      <c r="BX48" s="32">
        <v>23.375</v>
      </c>
      <c r="BZ48" s="42">
        <v>43</v>
      </c>
      <c r="CA48" s="32" t="s">
        <v>238</v>
      </c>
      <c r="CB48" s="32">
        <v>0.5</v>
      </c>
      <c r="CC48" s="32">
        <f t="shared" si="11"/>
        <v>33750</v>
      </c>
      <c r="CD48" s="32">
        <v>15000000</v>
      </c>
      <c r="CE48" s="32">
        <f t="shared" si="12"/>
        <v>5000000</v>
      </c>
      <c r="CF48" s="32">
        <f t="shared" si="13"/>
        <v>5033750</v>
      </c>
      <c r="CH48" s="42">
        <v>43</v>
      </c>
      <c r="CI48" s="32" t="s">
        <v>238</v>
      </c>
      <c r="CJ48" s="32">
        <v>0.5</v>
      </c>
      <c r="CK48" s="32">
        <f t="shared" si="14"/>
        <v>250000</v>
      </c>
      <c r="CL48" s="32">
        <f t="shared" si="15"/>
        <v>620000</v>
      </c>
      <c r="CM48" s="32">
        <f t="shared" si="16"/>
        <v>50000</v>
      </c>
      <c r="CN48" s="32">
        <v>935000</v>
      </c>
      <c r="CO48" s="33">
        <f t="shared" si="17"/>
        <v>1265000</v>
      </c>
      <c r="CP48" s="32">
        <f t="shared" si="18"/>
        <v>3120000</v>
      </c>
      <c r="CR48" s="42">
        <v>43</v>
      </c>
      <c r="CS48" s="32" t="s">
        <v>238</v>
      </c>
      <c r="CT48" s="32">
        <v>0.5</v>
      </c>
      <c r="CU48" s="32">
        <f t="shared" si="19"/>
        <v>3120000</v>
      </c>
      <c r="CV48" s="32">
        <f t="shared" si="20"/>
        <v>5033750</v>
      </c>
      <c r="CW48" s="32">
        <f t="shared" si="21"/>
        <v>8153750</v>
      </c>
      <c r="CY48" s="42">
        <v>43</v>
      </c>
      <c r="CZ48" s="32" t="s">
        <v>248</v>
      </c>
      <c r="DA48" s="32">
        <v>0.5</v>
      </c>
      <c r="DB48" s="32">
        <v>2.2999999999999998</v>
      </c>
      <c r="DC48" s="32">
        <v>3800</v>
      </c>
      <c r="DD48" s="32">
        <f t="shared" si="22"/>
        <v>8740000</v>
      </c>
      <c r="DE48" s="32">
        <f t="shared" si="23"/>
        <v>8153750</v>
      </c>
      <c r="DF48" s="32">
        <f t="shared" si="24"/>
        <v>586250</v>
      </c>
      <c r="DG48" s="32">
        <f t="shared" si="25"/>
        <v>1172500</v>
      </c>
      <c r="DH48" s="32">
        <f t="shared" si="26"/>
        <v>1.0718994327763298</v>
      </c>
    </row>
    <row r="49" spans="1:112">
      <c r="A49" s="42">
        <v>44</v>
      </c>
      <c r="B49" s="36" t="s">
        <v>239</v>
      </c>
      <c r="C49" s="42">
        <v>33</v>
      </c>
      <c r="D49" s="36" t="s">
        <v>33</v>
      </c>
      <c r="E49" s="36" t="s">
        <v>29</v>
      </c>
      <c r="F49" s="36" t="s">
        <v>32</v>
      </c>
      <c r="H49" s="42">
        <v>44</v>
      </c>
      <c r="I49" s="36" t="s">
        <v>239</v>
      </c>
      <c r="J49" s="47">
        <v>0.8</v>
      </c>
      <c r="K49" s="48">
        <v>4.8</v>
      </c>
      <c r="L49" s="42">
        <f t="shared" si="39"/>
        <v>5.9999999999999991</v>
      </c>
      <c r="M49" s="36" t="s">
        <v>61</v>
      </c>
      <c r="N49" s="47">
        <v>40</v>
      </c>
      <c r="O49" s="50">
        <v>50</v>
      </c>
      <c r="P49" s="50">
        <v>150</v>
      </c>
      <c r="Q49" s="50">
        <v>50</v>
      </c>
      <c r="R49" s="51">
        <v>0</v>
      </c>
      <c r="T49" s="42">
        <v>44</v>
      </c>
      <c r="U49" s="32" t="s">
        <v>239</v>
      </c>
      <c r="V49" s="32">
        <v>0.8</v>
      </c>
      <c r="W49" s="32" t="s">
        <v>61</v>
      </c>
      <c r="X49" s="32">
        <v>40</v>
      </c>
      <c r="Y49" s="32">
        <v>12500</v>
      </c>
      <c r="Z49" s="32">
        <f t="shared" si="40"/>
        <v>500000</v>
      </c>
      <c r="AA49" s="32">
        <v>50</v>
      </c>
      <c r="AB49" s="32">
        <v>1900</v>
      </c>
      <c r="AC49" s="32">
        <f t="shared" si="41"/>
        <v>95000</v>
      </c>
      <c r="AD49" s="32">
        <v>150</v>
      </c>
      <c r="AE49" s="32">
        <v>1700</v>
      </c>
      <c r="AF49" s="32">
        <f t="shared" si="42"/>
        <v>255000</v>
      </c>
      <c r="AG49" s="32">
        <v>50</v>
      </c>
      <c r="AH49" s="32">
        <v>2400</v>
      </c>
      <c r="AI49" s="32">
        <f t="shared" si="43"/>
        <v>120000</v>
      </c>
      <c r="AJ49" s="32">
        <v>0</v>
      </c>
      <c r="AK49" s="32">
        <v>0</v>
      </c>
      <c r="AM49" s="42">
        <v>44</v>
      </c>
      <c r="AN49" s="32" t="s">
        <v>239</v>
      </c>
      <c r="AO49" s="32">
        <v>0.8</v>
      </c>
      <c r="AP49" s="33">
        <v>45000</v>
      </c>
      <c r="AQ49" s="32">
        <v>1</v>
      </c>
      <c r="AR49" s="32">
        <v>4</v>
      </c>
      <c r="AS49" s="32">
        <f t="shared" si="44"/>
        <v>3750</v>
      </c>
      <c r="AT49" s="33">
        <v>27000</v>
      </c>
      <c r="AU49" s="32">
        <v>1</v>
      </c>
      <c r="AV49" s="32">
        <v>4</v>
      </c>
      <c r="AW49" s="32">
        <f t="shared" si="45"/>
        <v>2250</v>
      </c>
      <c r="AX49" s="33">
        <v>275000</v>
      </c>
      <c r="AY49" s="32">
        <v>1</v>
      </c>
      <c r="AZ49" s="32">
        <v>5</v>
      </c>
      <c r="BA49" s="32">
        <f t="shared" si="46"/>
        <v>18333.333333333332</v>
      </c>
      <c r="BB49" s="32">
        <f t="shared" si="47"/>
        <v>24333.333333333332</v>
      </c>
      <c r="BD49" s="42">
        <v>44</v>
      </c>
      <c r="BE49" s="32" t="s">
        <v>239</v>
      </c>
      <c r="BF49" s="32">
        <v>0.8</v>
      </c>
      <c r="BG49" s="33">
        <v>1000000</v>
      </c>
      <c r="BH49" s="32">
        <v>4.8</v>
      </c>
      <c r="BI49" s="33">
        <v>100000</v>
      </c>
      <c r="BJ49" s="32">
        <f t="shared" si="48"/>
        <v>480000</v>
      </c>
      <c r="BK49" s="32">
        <v>84</v>
      </c>
      <c r="BL49" s="32">
        <v>3800</v>
      </c>
      <c r="BM49" s="32">
        <f t="shared" si="37"/>
        <v>319200</v>
      </c>
      <c r="BO49" s="42">
        <v>44</v>
      </c>
      <c r="BP49" s="32" t="s">
        <v>239</v>
      </c>
      <c r="BQ49" s="32">
        <v>0.8</v>
      </c>
      <c r="BR49" s="32">
        <v>4.8</v>
      </c>
      <c r="BS49" s="32">
        <v>40</v>
      </c>
      <c r="BT49" s="32">
        <v>50</v>
      </c>
      <c r="BU49" s="32">
        <v>150</v>
      </c>
      <c r="BV49" s="32">
        <v>50</v>
      </c>
      <c r="BW49" s="32">
        <v>0</v>
      </c>
      <c r="BX49" s="32">
        <v>37.25</v>
      </c>
      <c r="BZ49" s="42">
        <v>44</v>
      </c>
      <c r="CA49" s="32" t="s">
        <v>239</v>
      </c>
      <c r="CB49" s="32">
        <v>0.8</v>
      </c>
      <c r="CC49" s="32">
        <f t="shared" si="11"/>
        <v>24333.333333333332</v>
      </c>
      <c r="CD49" s="32">
        <v>22000000</v>
      </c>
      <c r="CE49" s="32">
        <f t="shared" si="12"/>
        <v>7333333.333333333</v>
      </c>
      <c r="CF49" s="32">
        <f t="shared" si="13"/>
        <v>7357666.666666666</v>
      </c>
      <c r="CH49" s="42">
        <v>44</v>
      </c>
      <c r="CI49" s="32" t="s">
        <v>239</v>
      </c>
      <c r="CJ49" s="32">
        <v>0.8</v>
      </c>
      <c r="CK49" s="32">
        <f t="shared" si="14"/>
        <v>500000</v>
      </c>
      <c r="CL49" s="32">
        <f t="shared" si="15"/>
        <v>470000</v>
      </c>
      <c r="CM49" s="32">
        <f t="shared" si="16"/>
        <v>0</v>
      </c>
      <c r="CN49" s="32">
        <v>1490000</v>
      </c>
      <c r="CO49" s="33">
        <f t="shared" si="17"/>
        <v>1799200</v>
      </c>
      <c r="CP49" s="32">
        <f t="shared" si="18"/>
        <v>4259200</v>
      </c>
      <c r="CR49" s="42">
        <v>44</v>
      </c>
      <c r="CS49" s="32" t="s">
        <v>239</v>
      </c>
      <c r="CT49" s="32">
        <v>0.8</v>
      </c>
      <c r="CU49" s="32">
        <f t="shared" si="19"/>
        <v>4259200</v>
      </c>
      <c r="CV49" s="32">
        <f t="shared" si="20"/>
        <v>7357666.666666666</v>
      </c>
      <c r="CW49" s="32">
        <f t="shared" si="21"/>
        <v>11616866.666666666</v>
      </c>
      <c r="CY49" s="42">
        <v>44</v>
      </c>
      <c r="CZ49" s="32" t="s">
        <v>239</v>
      </c>
      <c r="DA49" s="32">
        <v>0.8</v>
      </c>
      <c r="DB49" s="32">
        <v>4.8</v>
      </c>
      <c r="DC49" s="32">
        <v>3800</v>
      </c>
      <c r="DD49" s="32">
        <f t="shared" si="22"/>
        <v>18240000</v>
      </c>
      <c r="DE49" s="32">
        <f t="shared" si="23"/>
        <v>11616866.666666666</v>
      </c>
      <c r="DF49" s="32">
        <f t="shared" si="24"/>
        <v>6623133.333333334</v>
      </c>
      <c r="DG49" s="32">
        <f t="shared" si="25"/>
        <v>8278916.666666667</v>
      </c>
      <c r="DH49" s="32">
        <f t="shared" si="26"/>
        <v>1.5701307868444159</v>
      </c>
    </row>
    <row r="50" spans="1:112">
      <c r="A50" s="42">
        <v>45</v>
      </c>
      <c r="B50" s="36" t="s">
        <v>240</v>
      </c>
      <c r="C50" s="42">
        <v>40</v>
      </c>
      <c r="D50" s="36" t="s">
        <v>28</v>
      </c>
      <c r="E50" s="36" t="s">
        <v>29</v>
      </c>
      <c r="F50" s="36" t="s">
        <v>32</v>
      </c>
      <c r="H50" s="42">
        <v>45</v>
      </c>
      <c r="I50" s="36" t="s">
        <v>240</v>
      </c>
      <c r="J50" s="47">
        <v>0.25</v>
      </c>
      <c r="K50" s="48">
        <v>1</v>
      </c>
      <c r="L50" s="42">
        <f t="shared" si="39"/>
        <v>4</v>
      </c>
      <c r="M50" s="36" t="s">
        <v>246</v>
      </c>
      <c r="N50" s="47">
        <v>10</v>
      </c>
      <c r="O50" s="50">
        <v>0</v>
      </c>
      <c r="P50" s="50">
        <v>50</v>
      </c>
      <c r="Q50" s="50">
        <v>50</v>
      </c>
      <c r="R50" s="51">
        <v>0.5</v>
      </c>
      <c r="T50" s="42">
        <v>45</v>
      </c>
      <c r="U50" s="32" t="s">
        <v>240</v>
      </c>
      <c r="V50" s="32">
        <v>0.25</v>
      </c>
      <c r="W50" s="32" t="s">
        <v>246</v>
      </c>
      <c r="X50" s="32">
        <v>10</v>
      </c>
      <c r="Y50" s="32">
        <v>10000</v>
      </c>
      <c r="Z50" s="32">
        <f t="shared" si="40"/>
        <v>100000</v>
      </c>
      <c r="AA50" s="32">
        <v>0</v>
      </c>
      <c r="AB50" s="32">
        <v>1900</v>
      </c>
      <c r="AC50" s="32">
        <f t="shared" si="41"/>
        <v>0</v>
      </c>
      <c r="AD50" s="32">
        <v>50</v>
      </c>
      <c r="AE50" s="32">
        <v>1700</v>
      </c>
      <c r="AF50" s="32">
        <f t="shared" si="42"/>
        <v>85000</v>
      </c>
      <c r="AG50" s="32">
        <v>50</v>
      </c>
      <c r="AH50" s="32">
        <v>2400</v>
      </c>
      <c r="AI50" s="32">
        <f t="shared" si="43"/>
        <v>120000</v>
      </c>
      <c r="AJ50" s="32">
        <v>0.2</v>
      </c>
      <c r="AK50" s="32">
        <v>80000</v>
      </c>
      <c r="AM50" s="42">
        <v>45</v>
      </c>
      <c r="AN50" s="32" t="s">
        <v>240</v>
      </c>
      <c r="AO50" s="32">
        <v>0.25</v>
      </c>
      <c r="AP50" s="33">
        <v>45000</v>
      </c>
      <c r="AQ50" s="32">
        <v>1</v>
      </c>
      <c r="AR50" s="32">
        <v>3</v>
      </c>
      <c r="AS50" s="32">
        <f t="shared" si="44"/>
        <v>5000</v>
      </c>
      <c r="AT50" s="33">
        <v>27000</v>
      </c>
      <c r="AU50" s="32">
        <v>1</v>
      </c>
      <c r="AV50" s="32">
        <v>4</v>
      </c>
      <c r="AW50" s="32">
        <f t="shared" si="45"/>
        <v>2250</v>
      </c>
      <c r="AX50" s="33">
        <v>265000</v>
      </c>
      <c r="AY50" s="32">
        <v>1</v>
      </c>
      <c r="AZ50" s="32">
        <v>5</v>
      </c>
      <c r="BA50" s="32">
        <f t="shared" si="46"/>
        <v>17666.666666666668</v>
      </c>
      <c r="BB50" s="32">
        <f t="shared" si="47"/>
        <v>24916.666666666668</v>
      </c>
      <c r="BD50" s="42">
        <v>45</v>
      </c>
      <c r="BE50" s="32" t="s">
        <v>240</v>
      </c>
      <c r="BF50" s="32">
        <v>0.24</v>
      </c>
      <c r="BG50" s="33">
        <v>500000</v>
      </c>
      <c r="BH50" s="32">
        <v>1</v>
      </c>
      <c r="BI50" s="33">
        <v>100000</v>
      </c>
      <c r="BJ50" s="32">
        <f t="shared" si="48"/>
        <v>100000</v>
      </c>
      <c r="BK50" s="32">
        <v>26</v>
      </c>
      <c r="BL50" s="32">
        <v>3800</v>
      </c>
      <c r="BM50" s="32">
        <f t="shared" si="37"/>
        <v>98800</v>
      </c>
      <c r="BO50" s="42">
        <v>45</v>
      </c>
      <c r="BP50" s="32" t="s">
        <v>240</v>
      </c>
      <c r="BQ50" s="32">
        <v>0.25</v>
      </c>
      <c r="BR50" s="32">
        <v>1</v>
      </c>
      <c r="BS50" s="32">
        <v>10</v>
      </c>
      <c r="BT50" s="32">
        <v>0</v>
      </c>
      <c r="BU50" s="32">
        <v>50</v>
      </c>
      <c r="BV50" s="32">
        <v>50</v>
      </c>
      <c r="BW50" s="32">
        <v>0.5</v>
      </c>
      <c r="BX50" s="32">
        <v>23.75</v>
      </c>
      <c r="BZ50" s="42">
        <v>45</v>
      </c>
      <c r="CA50" s="32" t="s">
        <v>240</v>
      </c>
      <c r="CB50" s="32">
        <v>0.25</v>
      </c>
      <c r="CC50" s="32">
        <f t="shared" si="11"/>
        <v>24916.666666666668</v>
      </c>
      <c r="CD50" s="32">
        <v>4500000</v>
      </c>
      <c r="CE50" s="32">
        <f t="shared" si="12"/>
        <v>1500000</v>
      </c>
      <c r="CF50" s="32">
        <f t="shared" si="13"/>
        <v>1524916.6666666667</v>
      </c>
      <c r="CH50" s="42">
        <v>45</v>
      </c>
      <c r="CI50" s="32" t="s">
        <v>240</v>
      </c>
      <c r="CJ50" s="32">
        <v>0.25</v>
      </c>
      <c r="CK50" s="32">
        <f t="shared" si="14"/>
        <v>100000</v>
      </c>
      <c r="CL50" s="32">
        <f t="shared" si="15"/>
        <v>205000</v>
      </c>
      <c r="CM50" s="32">
        <f t="shared" si="16"/>
        <v>80000</v>
      </c>
      <c r="CN50" s="32">
        <v>950000</v>
      </c>
      <c r="CO50" s="33">
        <f t="shared" si="17"/>
        <v>698800</v>
      </c>
      <c r="CP50" s="32">
        <f t="shared" si="18"/>
        <v>2033800</v>
      </c>
      <c r="CR50" s="42">
        <v>45</v>
      </c>
      <c r="CS50" s="32" t="s">
        <v>240</v>
      </c>
      <c r="CT50" s="32">
        <v>0.25</v>
      </c>
      <c r="CU50" s="32">
        <f t="shared" si="19"/>
        <v>2033800</v>
      </c>
      <c r="CV50" s="32">
        <f t="shared" si="20"/>
        <v>1524916.6666666667</v>
      </c>
      <c r="CW50" s="32">
        <f t="shared" si="21"/>
        <v>3558716.666666667</v>
      </c>
      <c r="CY50" s="42">
        <v>45</v>
      </c>
      <c r="CZ50" s="32" t="s">
        <v>240</v>
      </c>
      <c r="DA50" s="32">
        <v>0.25</v>
      </c>
      <c r="DB50" s="32">
        <v>1</v>
      </c>
      <c r="DC50" s="32">
        <v>3800</v>
      </c>
      <c r="DD50" s="32">
        <f t="shared" si="22"/>
        <v>3800000</v>
      </c>
      <c r="DE50" s="32">
        <f t="shared" si="23"/>
        <v>3558716.666666667</v>
      </c>
      <c r="DF50" s="32">
        <f t="shared" si="24"/>
        <v>241283.33333333302</v>
      </c>
      <c r="DG50" s="32">
        <f t="shared" si="25"/>
        <v>965133.33333333209</v>
      </c>
      <c r="DH50" s="32">
        <f t="shared" si="26"/>
        <v>1.0678006584770727</v>
      </c>
    </row>
    <row r="51" spans="1:112">
      <c r="A51" s="42">
        <v>46</v>
      </c>
      <c r="B51" s="36" t="s">
        <v>241</v>
      </c>
      <c r="C51" s="42">
        <v>61</v>
      </c>
      <c r="D51" s="36" t="s">
        <v>31</v>
      </c>
      <c r="E51" s="36" t="s">
        <v>29</v>
      </c>
      <c r="F51" s="36" t="s">
        <v>30</v>
      </c>
      <c r="H51" s="42">
        <v>46</v>
      </c>
      <c r="I51" s="36" t="s">
        <v>241</v>
      </c>
      <c r="J51" s="47">
        <v>0.25</v>
      </c>
      <c r="K51" s="48">
        <v>1.5</v>
      </c>
      <c r="L51" s="42">
        <f t="shared" si="39"/>
        <v>6</v>
      </c>
      <c r="M51" s="36" t="s">
        <v>184</v>
      </c>
      <c r="N51" s="47">
        <v>15</v>
      </c>
      <c r="O51" s="50">
        <v>100</v>
      </c>
      <c r="P51" s="50">
        <v>50</v>
      </c>
      <c r="Q51" s="50">
        <v>50</v>
      </c>
      <c r="R51" s="51">
        <v>0</v>
      </c>
      <c r="T51" s="42">
        <v>46</v>
      </c>
      <c r="U51" s="32" t="s">
        <v>241</v>
      </c>
      <c r="V51" s="32">
        <v>0.25</v>
      </c>
      <c r="W51" s="32" t="s">
        <v>184</v>
      </c>
      <c r="X51" s="32">
        <v>15</v>
      </c>
      <c r="Y51" s="32">
        <v>10000</v>
      </c>
      <c r="Z51" s="32">
        <f t="shared" si="40"/>
        <v>150000</v>
      </c>
      <c r="AA51" s="32">
        <v>100</v>
      </c>
      <c r="AB51" s="32">
        <v>1900</v>
      </c>
      <c r="AC51" s="32">
        <f t="shared" si="41"/>
        <v>190000</v>
      </c>
      <c r="AD51" s="32">
        <v>50</v>
      </c>
      <c r="AE51" s="32">
        <v>1700</v>
      </c>
      <c r="AF51" s="32">
        <f t="shared" si="42"/>
        <v>85000</v>
      </c>
      <c r="AG51" s="32">
        <v>50</v>
      </c>
      <c r="AH51" s="32">
        <v>2400</v>
      </c>
      <c r="AI51" s="32">
        <f t="shared" si="43"/>
        <v>120000</v>
      </c>
      <c r="AM51" s="42">
        <v>46</v>
      </c>
      <c r="AN51" s="32" t="s">
        <v>241</v>
      </c>
      <c r="AO51" s="32">
        <v>0.25</v>
      </c>
      <c r="AP51" s="33">
        <v>45000</v>
      </c>
      <c r="AQ51" s="32">
        <v>1</v>
      </c>
      <c r="AR51" s="32">
        <v>4</v>
      </c>
      <c r="AS51" s="32">
        <f t="shared" si="44"/>
        <v>3750</v>
      </c>
      <c r="AT51" s="33">
        <v>28000</v>
      </c>
      <c r="AU51" s="32">
        <v>1</v>
      </c>
      <c r="AV51" s="32">
        <v>4</v>
      </c>
      <c r="AW51" s="32">
        <f t="shared" si="45"/>
        <v>2333.3333333333335</v>
      </c>
      <c r="AX51" s="33">
        <v>270000</v>
      </c>
      <c r="AY51" s="32">
        <v>1</v>
      </c>
      <c r="AZ51" s="32">
        <v>5</v>
      </c>
      <c r="BA51" s="32">
        <f t="shared" si="46"/>
        <v>18000</v>
      </c>
      <c r="BB51" s="32">
        <f t="shared" si="47"/>
        <v>24083.333333333332</v>
      </c>
      <c r="BD51" s="42">
        <v>46</v>
      </c>
      <c r="BE51" s="32" t="s">
        <v>241</v>
      </c>
      <c r="BF51" s="32">
        <v>0.25</v>
      </c>
      <c r="BG51" s="33">
        <v>250000</v>
      </c>
      <c r="BH51" s="32">
        <v>1.5</v>
      </c>
      <c r="BI51" s="33">
        <v>100000</v>
      </c>
      <c r="BJ51" s="32">
        <f t="shared" si="48"/>
        <v>150000</v>
      </c>
      <c r="BK51" s="32">
        <v>25</v>
      </c>
      <c r="BL51" s="32">
        <v>3800</v>
      </c>
      <c r="BM51" s="32">
        <f t="shared" si="37"/>
        <v>95000</v>
      </c>
      <c r="BO51" s="42">
        <v>46</v>
      </c>
      <c r="BP51" s="32" t="s">
        <v>241</v>
      </c>
      <c r="BQ51" s="32">
        <v>0.25</v>
      </c>
      <c r="BR51" s="32">
        <v>1.5</v>
      </c>
      <c r="BS51" s="32">
        <v>15</v>
      </c>
      <c r="BT51" s="32">
        <v>100</v>
      </c>
      <c r="BU51" s="32">
        <v>50</v>
      </c>
      <c r="BV51" s="32">
        <v>0</v>
      </c>
      <c r="BW51" s="32">
        <v>0</v>
      </c>
      <c r="BX51" s="32">
        <v>24.25</v>
      </c>
      <c r="BZ51" s="42">
        <v>46</v>
      </c>
      <c r="CA51" s="32" t="s">
        <v>241</v>
      </c>
      <c r="CB51" s="32">
        <v>0.25</v>
      </c>
      <c r="CC51" s="32">
        <f t="shared" si="11"/>
        <v>24083.333333333332</v>
      </c>
      <c r="CD51" s="32">
        <v>5000000</v>
      </c>
      <c r="CE51" s="32">
        <f t="shared" si="12"/>
        <v>1666666.6666666667</v>
      </c>
      <c r="CF51" s="32">
        <f t="shared" si="13"/>
        <v>1690750</v>
      </c>
      <c r="CH51" s="42">
        <v>46</v>
      </c>
      <c r="CI51" s="32" t="s">
        <v>241</v>
      </c>
      <c r="CJ51" s="32">
        <v>0.25</v>
      </c>
      <c r="CK51" s="32">
        <f t="shared" si="14"/>
        <v>150000</v>
      </c>
      <c r="CL51" s="32">
        <f t="shared" si="15"/>
        <v>395000</v>
      </c>
      <c r="CM51" s="32">
        <f t="shared" si="16"/>
        <v>0</v>
      </c>
      <c r="CN51" s="32">
        <v>970000</v>
      </c>
      <c r="CO51" s="33">
        <f t="shared" si="17"/>
        <v>495000</v>
      </c>
      <c r="CP51" s="32">
        <f t="shared" si="18"/>
        <v>2010000</v>
      </c>
      <c r="CR51" s="42">
        <v>46</v>
      </c>
      <c r="CS51" s="32" t="s">
        <v>241</v>
      </c>
      <c r="CT51" s="32">
        <v>0.25</v>
      </c>
      <c r="CU51" s="32">
        <f t="shared" si="19"/>
        <v>2010000</v>
      </c>
      <c r="CV51" s="32">
        <f t="shared" si="20"/>
        <v>1690750</v>
      </c>
      <c r="CW51" s="32">
        <f t="shared" si="21"/>
        <v>3700750</v>
      </c>
      <c r="CY51" s="42">
        <v>46</v>
      </c>
      <c r="CZ51" s="32" t="s">
        <v>241</v>
      </c>
      <c r="DA51" s="32">
        <v>0.25</v>
      </c>
      <c r="DB51" s="32">
        <v>1.5</v>
      </c>
      <c r="DC51" s="32">
        <v>3800</v>
      </c>
      <c r="DD51" s="32">
        <f t="shared" si="22"/>
        <v>5700000</v>
      </c>
      <c r="DE51" s="32">
        <f t="shared" si="23"/>
        <v>3700750</v>
      </c>
      <c r="DF51" s="32">
        <f t="shared" si="24"/>
        <v>1999250</v>
      </c>
      <c r="DG51" s="32">
        <f t="shared" si="25"/>
        <v>7997000</v>
      </c>
      <c r="DH51" s="32">
        <f t="shared" si="26"/>
        <v>1.5402283320948456</v>
      </c>
    </row>
    <row r="52" spans="1:112">
      <c r="A52" s="42">
        <v>47</v>
      </c>
      <c r="B52" s="36" t="s">
        <v>242</v>
      </c>
      <c r="C52" s="42">
        <v>50</v>
      </c>
      <c r="D52" s="36" t="s">
        <v>28</v>
      </c>
      <c r="E52" s="36" t="s">
        <v>29</v>
      </c>
      <c r="F52" s="36" t="s">
        <v>30</v>
      </c>
      <c r="H52" s="42">
        <v>47</v>
      </c>
      <c r="I52" s="36" t="s">
        <v>242</v>
      </c>
      <c r="J52" s="47">
        <v>0.25</v>
      </c>
      <c r="K52" s="48">
        <v>1.5</v>
      </c>
      <c r="L52" s="42">
        <f t="shared" si="39"/>
        <v>6</v>
      </c>
      <c r="M52" s="36" t="s">
        <v>61</v>
      </c>
      <c r="N52" s="47">
        <v>20</v>
      </c>
      <c r="O52" s="50">
        <v>50</v>
      </c>
      <c r="P52" s="50">
        <v>50</v>
      </c>
      <c r="Q52" s="50">
        <v>50</v>
      </c>
      <c r="R52" s="51">
        <v>0.15</v>
      </c>
      <c r="T52" s="42">
        <v>47</v>
      </c>
      <c r="U52" s="32" t="s">
        <v>242</v>
      </c>
      <c r="V52" s="32">
        <v>0.25</v>
      </c>
      <c r="W52" s="32" t="s">
        <v>61</v>
      </c>
      <c r="X52" s="32">
        <v>20</v>
      </c>
      <c r="Y52" s="32">
        <v>10000</v>
      </c>
      <c r="Z52" s="32">
        <f t="shared" si="40"/>
        <v>200000</v>
      </c>
      <c r="AA52" s="32">
        <v>50</v>
      </c>
      <c r="AB52" s="32">
        <v>1900</v>
      </c>
      <c r="AC52" s="32">
        <f t="shared" si="41"/>
        <v>95000</v>
      </c>
      <c r="AD52" s="32">
        <v>50</v>
      </c>
      <c r="AE52" s="32">
        <v>1700</v>
      </c>
      <c r="AF52" s="32">
        <f t="shared" si="42"/>
        <v>85000</v>
      </c>
      <c r="AG52" s="32">
        <v>50</v>
      </c>
      <c r="AH52" s="32">
        <v>2400</v>
      </c>
      <c r="AI52" s="32">
        <f t="shared" si="43"/>
        <v>120000</v>
      </c>
      <c r="AJ52" s="32">
        <v>0.15</v>
      </c>
      <c r="AK52" s="32">
        <v>25000</v>
      </c>
      <c r="AM52" s="42">
        <v>47</v>
      </c>
      <c r="AN52" s="32" t="s">
        <v>242</v>
      </c>
      <c r="AO52" s="32">
        <v>0.25</v>
      </c>
      <c r="AP52" s="33">
        <v>50000</v>
      </c>
      <c r="AQ52" s="32">
        <v>1</v>
      </c>
      <c r="AR52" s="32">
        <v>4</v>
      </c>
      <c r="AS52" s="32">
        <f t="shared" si="44"/>
        <v>4166.666666666667</v>
      </c>
      <c r="AT52" s="33">
        <v>28000</v>
      </c>
      <c r="AU52" s="32">
        <v>1</v>
      </c>
      <c r="AV52" s="32">
        <v>4</v>
      </c>
      <c r="AW52" s="32">
        <f t="shared" si="45"/>
        <v>2333.3333333333335</v>
      </c>
      <c r="AX52" s="33">
        <v>270000</v>
      </c>
      <c r="AY52" s="32">
        <v>1</v>
      </c>
      <c r="AZ52" s="32">
        <v>4</v>
      </c>
      <c r="BA52" s="32">
        <f t="shared" si="46"/>
        <v>22500</v>
      </c>
      <c r="BB52" s="32">
        <f t="shared" si="47"/>
        <v>29000</v>
      </c>
      <c r="BD52" s="42">
        <v>47</v>
      </c>
      <c r="BE52" s="32" t="s">
        <v>242</v>
      </c>
      <c r="BF52" s="32">
        <v>0.25</v>
      </c>
      <c r="BG52" s="33">
        <v>250000</v>
      </c>
      <c r="BH52" s="32">
        <v>1.5</v>
      </c>
      <c r="BI52" s="33">
        <v>100000</v>
      </c>
      <c r="BJ52" s="32">
        <f t="shared" si="48"/>
        <v>150000</v>
      </c>
      <c r="BK52" s="32">
        <v>25</v>
      </c>
      <c r="BL52" s="32">
        <v>3800</v>
      </c>
      <c r="BM52" s="32">
        <f t="shared" si="37"/>
        <v>95000</v>
      </c>
      <c r="BO52" s="42">
        <v>47</v>
      </c>
      <c r="BP52" s="32" t="s">
        <v>242</v>
      </c>
      <c r="BQ52" s="32">
        <v>0.25</v>
      </c>
      <c r="BR52" s="32">
        <v>1.5</v>
      </c>
      <c r="BS52" s="32">
        <v>20</v>
      </c>
      <c r="BT52" s="32">
        <v>50</v>
      </c>
      <c r="BU52" s="32">
        <v>50</v>
      </c>
      <c r="BV52" s="32">
        <v>50</v>
      </c>
      <c r="BW52" s="32">
        <v>0.15</v>
      </c>
      <c r="BX52" s="32">
        <v>28.5</v>
      </c>
      <c r="BZ52" s="42">
        <v>47</v>
      </c>
      <c r="CA52" s="32" t="s">
        <v>242</v>
      </c>
      <c r="CB52" s="32">
        <v>0.25</v>
      </c>
      <c r="CC52" s="32">
        <f t="shared" si="11"/>
        <v>29000</v>
      </c>
      <c r="CD52" s="32">
        <v>5000000</v>
      </c>
      <c r="CE52" s="32">
        <f t="shared" si="12"/>
        <v>1666666.6666666667</v>
      </c>
      <c r="CF52" s="32">
        <f t="shared" si="13"/>
        <v>1695666.6666666667</v>
      </c>
      <c r="CH52" s="42">
        <v>47</v>
      </c>
      <c r="CI52" s="32" t="s">
        <v>242</v>
      </c>
      <c r="CJ52" s="32">
        <v>0.25</v>
      </c>
      <c r="CK52" s="32">
        <f t="shared" si="14"/>
        <v>200000</v>
      </c>
      <c r="CL52" s="32">
        <f t="shared" si="15"/>
        <v>300000</v>
      </c>
      <c r="CM52" s="32">
        <f t="shared" si="16"/>
        <v>25000</v>
      </c>
      <c r="CN52" s="32">
        <v>710000</v>
      </c>
      <c r="CO52" s="33">
        <f t="shared" si="17"/>
        <v>495000</v>
      </c>
      <c r="CP52" s="32">
        <f t="shared" si="18"/>
        <v>1730000</v>
      </c>
      <c r="CR52" s="42">
        <v>47</v>
      </c>
      <c r="CS52" s="32" t="s">
        <v>242</v>
      </c>
      <c r="CT52" s="32">
        <v>0.25</v>
      </c>
      <c r="CU52" s="32">
        <f t="shared" si="19"/>
        <v>1730000</v>
      </c>
      <c r="CV52" s="32">
        <f t="shared" si="20"/>
        <v>1695666.6666666667</v>
      </c>
      <c r="CW52" s="32">
        <f t="shared" si="21"/>
        <v>3425666.666666667</v>
      </c>
      <c r="CY52" s="42">
        <v>47</v>
      </c>
      <c r="CZ52" s="32" t="s">
        <v>242</v>
      </c>
      <c r="DA52" s="32">
        <v>0.25</v>
      </c>
      <c r="DB52" s="32">
        <v>1.5</v>
      </c>
      <c r="DC52" s="32">
        <v>3800</v>
      </c>
      <c r="DD52" s="32">
        <f t="shared" si="22"/>
        <v>5700000</v>
      </c>
      <c r="DE52" s="32">
        <f t="shared" si="23"/>
        <v>3425666.666666667</v>
      </c>
      <c r="DF52" s="32">
        <f t="shared" si="24"/>
        <v>2274333.333333333</v>
      </c>
      <c r="DG52" s="32">
        <f t="shared" si="25"/>
        <v>9097333.3333333321</v>
      </c>
      <c r="DH52" s="32">
        <f t="shared" si="26"/>
        <v>1.6639097012746908</v>
      </c>
    </row>
    <row r="53" spans="1:112">
      <c r="A53" s="42">
        <v>48</v>
      </c>
      <c r="B53" s="36" t="s">
        <v>243</v>
      </c>
      <c r="C53" s="42">
        <v>38</v>
      </c>
      <c r="D53" s="36" t="s">
        <v>33</v>
      </c>
      <c r="E53" s="36" t="s">
        <v>29</v>
      </c>
      <c r="F53" s="36" t="s">
        <v>30</v>
      </c>
      <c r="H53" s="42">
        <v>48</v>
      </c>
      <c r="I53" s="36" t="s">
        <v>243</v>
      </c>
      <c r="J53" s="47">
        <v>0.125</v>
      </c>
      <c r="K53" s="48">
        <v>0.6</v>
      </c>
      <c r="L53" s="49">
        <f t="shared" si="39"/>
        <v>4.8</v>
      </c>
      <c r="M53" s="36" t="s">
        <v>186</v>
      </c>
      <c r="N53" s="47">
        <v>5</v>
      </c>
      <c r="O53" s="50">
        <v>30</v>
      </c>
      <c r="P53" s="50">
        <v>30</v>
      </c>
      <c r="Q53" s="50">
        <v>30</v>
      </c>
      <c r="R53" s="51">
        <v>0</v>
      </c>
      <c r="T53" s="42">
        <v>48</v>
      </c>
      <c r="U53" s="32" t="s">
        <v>243</v>
      </c>
      <c r="V53" s="32">
        <v>0.125</v>
      </c>
      <c r="W53" s="32" t="s">
        <v>186</v>
      </c>
      <c r="X53" s="32">
        <v>5</v>
      </c>
      <c r="Y53" s="32">
        <v>11000</v>
      </c>
      <c r="Z53" s="32">
        <f t="shared" si="40"/>
        <v>55000</v>
      </c>
      <c r="AA53" s="32">
        <v>30</v>
      </c>
      <c r="AB53" s="32">
        <v>1900</v>
      </c>
      <c r="AC53" s="32">
        <f t="shared" si="41"/>
        <v>57000</v>
      </c>
      <c r="AD53" s="32">
        <v>30</v>
      </c>
      <c r="AE53" s="32">
        <v>1700</v>
      </c>
      <c r="AF53" s="32">
        <f t="shared" si="42"/>
        <v>51000</v>
      </c>
      <c r="AG53" s="32">
        <v>30</v>
      </c>
      <c r="AH53" s="32">
        <v>2400</v>
      </c>
      <c r="AI53" s="32">
        <f t="shared" si="43"/>
        <v>72000</v>
      </c>
      <c r="AJ53" s="32">
        <v>0</v>
      </c>
      <c r="AK53" s="32">
        <v>0</v>
      </c>
      <c r="AM53" s="42">
        <v>48</v>
      </c>
      <c r="AN53" s="32" t="s">
        <v>243</v>
      </c>
      <c r="AO53" s="32">
        <v>0.125</v>
      </c>
      <c r="AP53" s="33">
        <v>50000</v>
      </c>
      <c r="AQ53" s="32">
        <v>1</v>
      </c>
      <c r="AR53" s="32">
        <v>3</v>
      </c>
      <c r="AS53" s="32">
        <f t="shared" si="44"/>
        <v>5555.5555555555557</v>
      </c>
      <c r="AT53" s="33">
        <v>27000</v>
      </c>
      <c r="AU53" s="32">
        <v>1</v>
      </c>
      <c r="AV53" s="32">
        <v>2</v>
      </c>
      <c r="AW53" s="32">
        <f t="shared" si="45"/>
        <v>4500</v>
      </c>
      <c r="AX53" s="33">
        <v>265000</v>
      </c>
      <c r="AY53" s="32">
        <v>1</v>
      </c>
      <c r="AZ53" s="32">
        <v>4</v>
      </c>
      <c r="BA53" s="32">
        <f t="shared" si="46"/>
        <v>22083.333333333332</v>
      </c>
      <c r="BB53" s="32">
        <f t="shared" si="47"/>
        <v>32138.888888888887</v>
      </c>
      <c r="BD53" s="42">
        <v>48</v>
      </c>
      <c r="BE53" s="32" t="s">
        <v>243</v>
      </c>
      <c r="BF53" s="32">
        <v>0.125</v>
      </c>
      <c r="BG53" s="33">
        <v>150000</v>
      </c>
      <c r="BH53" s="32">
        <v>0.6</v>
      </c>
      <c r="BI53" s="33">
        <v>100000</v>
      </c>
      <c r="BJ53" s="32">
        <f t="shared" si="48"/>
        <v>60000</v>
      </c>
      <c r="BK53" s="32">
        <v>10</v>
      </c>
      <c r="BL53" s="32">
        <v>3800</v>
      </c>
      <c r="BM53" s="32">
        <f t="shared" si="37"/>
        <v>38000</v>
      </c>
      <c r="BO53" s="42">
        <v>48</v>
      </c>
      <c r="BP53" s="32" t="s">
        <v>243</v>
      </c>
      <c r="BQ53" s="32">
        <v>0.125</v>
      </c>
      <c r="BR53" s="32">
        <v>0.6</v>
      </c>
      <c r="BS53" s="32">
        <v>5</v>
      </c>
      <c r="BT53" s="32">
        <v>30</v>
      </c>
      <c r="BU53" s="32">
        <v>30</v>
      </c>
      <c r="BV53" s="32">
        <v>30</v>
      </c>
      <c r="BW53" s="32">
        <v>0</v>
      </c>
      <c r="BX53" s="32">
        <v>18.625</v>
      </c>
      <c r="BZ53" s="42">
        <v>48</v>
      </c>
      <c r="CA53" s="32" t="s">
        <v>243</v>
      </c>
      <c r="CB53" s="32">
        <v>0.125</v>
      </c>
      <c r="CC53" s="32">
        <f t="shared" si="11"/>
        <v>32138.888888888887</v>
      </c>
      <c r="CD53" s="32">
        <v>2500000</v>
      </c>
      <c r="CE53" s="32">
        <f t="shared" si="12"/>
        <v>833333.33333333337</v>
      </c>
      <c r="CF53" s="32">
        <f t="shared" si="13"/>
        <v>865472.22222222225</v>
      </c>
      <c r="CH53" s="42">
        <v>48</v>
      </c>
      <c r="CI53" s="32" t="s">
        <v>243</v>
      </c>
      <c r="CJ53" s="32">
        <v>0.125</v>
      </c>
      <c r="CK53" s="32">
        <f t="shared" si="14"/>
        <v>55000</v>
      </c>
      <c r="CL53" s="32">
        <f t="shared" si="15"/>
        <v>180000</v>
      </c>
      <c r="CM53" s="32">
        <f t="shared" si="16"/>
        <v>0</v>
      </c>
      <c r="CN53" s="32">
        <v>745000</v>
      </c>
      <c r="CO53" s="33">
        <f t="shared" si="17"/>
        <v>248000</v>
      </c>
      <c r="CP53" s="32">
        <f t="shared" si="18"/>
        <v>1228000</v>
      </c>
      <c r="CR53" s="42">
        <v>48</v>
      </c>
      <c r="CS53" s="32" t="s">
        <v>243</v>
      </c>
      <c r="CT53" s="32">
        <v>0.125</v>
      </c>
      <c r="CU53" s="32">
        <f t="shared" si="19"/>
        <v>1228000</v>
      </c>
      <c r="CV53" s="32">
        <f t="shared" si="20"/>
        <v>865472.22222222225</v>
      </c>
      <c r="CW53" s="32">
        <f t="shared" si="21"/>
        <v>2093472.2222222222</v>
      </c>
      <c r="CY53" s="42">
        <v>48</v>
      </c>
      <c r="CZ53" s="32" t="s">
        <v>243</v>
      </c>
      <c r="DA53" s="32">
        <v>0.125</v>
      </c>
      <c r="DB53" s="32">
        <v>0.6</v>
      </c>
      <c r="DC53" s="32">
        <v>3800</v>
      </c>
      <c r="DD53" s="32">
        <f t="shared" si="22"/>
        <v>2280000</v>
      </c>
      <c r="DE53" s="32">
        <f t="shared" si="23"/>
        <v>2093472.2222222222</v>
      </c>
      <c r="DF53" s="32">
        <f t="shared" si="24"/>
        <v>186527.77777777775</v>
      </c>
      <c r="DG53" s="32">
        <f t="shared" si="25"/>
        <v>1492222.222222222</v>
      </c>
      <c r="DH53" s="32">
        <f t="shared" si="26"/>
        <v>1.0890997147216879</v>
      </c>
    </row>
    <row r="54" spans="1:112">
      <c r="A54" s="53">
        <v>49</v>
      </c>
      <c r="B54" s="32" t="s">
        <v>244</v>
      </c>
      <c r="C54" s="53">
        <v>40</v>
      </c>
      <c r="D54" s="32" t="s">
        <v>28</v>
      </c>
      <c r="E54" s="32" t="s">
        <v>29</v>
      </c>
      <c r="F54" s="32" t="s">
        <v>30</v>
      </c>
      <c r="H54" s="42">
        <v>49</v>
      </c>
      <c r="I54" s="36" t="s">
        <v>244</v>
      </c>
      <c r="J54" s="47">
        <v>0.25</v>
      </c>
      <c r="K54" s="48">
        <v>1.4</v>
      </c>
      <c r="L54" s="42">
        <f t="shared" si="39"/>
        <v>5.6</v>
      </c>
      <c r="M54" s="36" t="s">
        <v>63</v>
      </c>
      <c r="N54" s="47">
        <v>15</v>
      </c>
      <c r="O54" s="50">
        <v>50</v>
      </c>
      <c r="P54" s="50">
        <v>50</v>
      </c>
      <c r="Q54" s="50">
        <v>50</v>
      </c>
      <c r="R54" s="51">
        <v>0</v>
      </c>
      <c r="T54" s="42">
        <v>49</v>
      </c>
      <c r="U54" s="32" t="s">
        <v>244</v>
      </c>
      <c r="V54" s="32">
        <v>0.25</v>
      </c>
      <c r="W54" s="32" t="s">
        <v>63</v>
      </c>
      <c r="X54" s="32">
        <v>15</v>
      </c>
      <c r="Y54" s="32">
        <v>11000</v>
      </c>
      <c r="Z54" s="32">
        <f t="shared" si="40"/>
        <v>165000</v>
      </c>
      <c r="AA54" s="32">
        <v>50</v>
      </c>
      <c r="AB54" s="32">
        <v>1900</v>
      </c>
      <c r="AC54" s="32">
        <f t="shared" si="41"/>
        <v>95000</v>
      </c>
      <c r="AD54" s="32">
        <v>50</v>
      </c>
      <c r="AE54" s="32">
        <v>1700</v>
      </c>
      <c r="AF54" s="32">
        <f t="shared" si="42"/>
        <v>85000</v>
      </c>
      <c r="AG54" s="32">
        <v>50</v>
      </c>
      <c r="AH54" s="32">
        <v>2400</v>
      </c>
      <c r="AI54" s="32">
        <f t="shared" si="43"/>
        <v>120000</v>
      </c>
      <c r="AJ54" s="32">
        <v>0</v>
      </c>
      <c r="AK54" s="32">
        <v>0</v>
      </c>
      <c r="AM54" s="42">
        <v>49</v>
      </c>
      <c r="AN54" s="32" t="s">
        <v>244</v>
      </c>
      <c r="AO54" s="32">
        <v>0.25</v>
      </c>
      <c r="AP54" s="33">
        <v>45000</v>
      </c>
      <c r="AQ54" s="32">
        <v>1</v>
      </c>
      <c r="AR54" s="32">
        <v>4</v>
      </c>
      <c r="AS54" s="32">
        <f t="shared" si="44"/>
        <v>3750</v>
      </c>
      <c r="AT54" s="33">
        <v>27000</v>
      </c>
      <c r="AU54" s="32">
        <v>1</v>
      </c>
      <c r="AV54" s="32">
        <v>4</v>
      </c>
      <c r="AW54" s="32">
        <f t="shared" si="45"/>
        <v>2250</v>
      </c>
      <c r="AX54" s="33">
        <v>270000</v>
      </c>
      <c r="AY54" s="32">
        <v>1</v>
      </c>
      <c r="AZ54" s="32">
        <v>5</v>
      </c>
      <c r="BA54" s="32">
        <f t="shared" si="46"/>
        <v>18000</v>
      </c>
      <c r="BB54" s="32">
        <f t="shared" si="47"/>
        <v>24000</v>
      </c>
      <c r="BD54" s="42">
        <v>49</v>
      </c>
      <c r="BE54" s="32" t="s">
        <v>244</v>
      </c>
      <c r="BF54" s="32">
        <v>0.25</v>
      </c>
      <c r="BG54" s="33">
        <v>250000</v>
      </c>
      <c r="BH54" s="32">
        <v>1.4</v>
      </c>
      <c r="BI54" s="33">
        <v>100000</v>
      </c>
      <c r="BJ54" s="32">
        <f t="shared" si="48"/>
        <v>140000</v>
      </c>
      <c r="BK54" s="32">
        <v>25</v>
      </c>
      <c r="BL54" s="32">
        <v>3800</v>
      </c>
      <c r="BM54" s="32">
        <f t="shared" si="37"/>
        <v>95000</v>
      </c>
      <c r="BO54" s="42">
        <v>49</v>
      </c>
      <c r="BP54" s="32" t="s">
        <v>244</v>
      </c>
      <c r="BQ54" s="32">
        <v>0.25</v>
      </c>
      <c r="BR54" s="32">
        <v>1.4</v>
      </c>
      <c r="BS54" s="32">
        <v>15</v>
      </c>
      <c r="BT54" s="32">
        <v>50</v>
      </c>
      <c r="BU54" s="32">
        <v>50</v>
      </c>
      <c r="BV54" s="32">
        <v>50</v>
      </c>
      <c r="BW54" s="32">
        <v>0</v>
      </c>
      <c r="BX54" s="32">
        <v>11.875</v>
      </c>
      <c r="BZ54" s="42">
        <v>49</v>
      </c>
      <c r="CA54" s="32" t="s">
        <v>244</v>
      </c>
      <c r="CB54" s="32">
        <v>0.25</v>
      </c>
      <c r="CC54" s="32">
        <f t="shared" si="11"/>
        <v>24000</v>
      </c>
      <c r="CD54" s="32">
        <v>5000000</v>
      </c>
      <c r="CE54" s="32">
        <f t="shared" si="12"/>
        <v>1666666.6666666667</v>
      </c>
      <c r="CF54" s="32">
        <f t="shared" si="13"/>
        <v>1690666.6666666667</v>
      </c>
      <c r="CH54" s="42">
        <v>49</v>
      </c>
      <c r="CI54" s="32" t="s">
        <v>244</v>
      </c>
      <c r="CJ54" s="32">
        <v>0.25</v>
      </c>
      <c r="CK54" s="32">
        <f t="shared" si="14"/>
        <v>165000</v>
      </c>
      <c r="CL54" s="32">
        <f t="shared" si="15"/>
        <v>300000</v>
      </c>
      <c r="CM54" s="32">
        <f t="shared" si="16"/>
        <v>0</v>
      </c>
      <c r="CN54" s="32">
        <v>475000</v>
      </c>
      <c r="CO54" s="33">
        <f t="shared" si="17"/>
        <v>485000</v>
      </c>
      <c r="CP54" s="32">
        <f t="shared" si="18"/>
        <v>1425000</v>
      </c>
      <c r="CR54" s="42">
        <v>49</v>
      </c>
      <c r="CS54" s="32" t="s">
        <v>244</v>
      </c>
      <c r="CT54" s="32">
        <v>0.25</v>
      </c>
      <c r="CU54" s="32">
        <f t="shared" si="19"/>
        <v>1425000</v>
      </c>
      <c r="CV54" s="32">
        <f t="shared" si="20"/>
        <v>1690666.6666666667</v>
      </c>
      <c r="CW54" s="32">
        <f t="shared" si="21"/>
        <v>3115666.666666667</v>
      </c>
      <c r="CY54" s="42">
        <v>49</v>
      </c>
      <c r="CZ54" s="32" t="s">
        <v>244</v>
      </c>
      <c r="DA54" s="32">
        <v>0.25</v>
      </c>
      <c r="DB54" s="32">
        <v>1.4</v>
      </c>
      <c r="DC54" s="32">
        <v>3800</v>
      </c>
      <c r="DD54" s="32">
        <f t="shared" si="22"/>
        <v>5320000</v>
      </c>
      <c r="DE54" s="32">
        <f t="shared" si="23"/>
        <v>3115666.666666667</v>
      </c>
      <c r="DF54" s="32">
        <f t="shared" si="24"/>
        <v>2204333.333333333</v>
      </c>
      <c r="DG54" s="32">
        <f t="shared" si="25"/>
        <v>8817333.3333333321</v>
      </c>
      <c r="DH54" s="32">
        <f t="shared" si="26"/>
        <v>1.7074997325345029</v>
      </c>
    </row>
    <row r="55" spans="1:112">
      <c r="A55" s="54">
        <v>50</v>
      </c>
      <c r="B55" s="55" t="s">
        <v>196</v>
      </c>
      <c r="C55" s="54">
        <v>60</v>
      </c>
      <c r="D55" s="55" t="s">
        <v>31</v>
      </c>
      <c r="E55" s="55" t="s">
        <v>29</v>
      </c>
      <c r="F55" s="55" t="s">
        <v>30</v>
      </c>
      <c r="H55" s="42">
        <v>50</v>
      </c>
      <c r="I55" s="36" t="s">
        <v>247</v>
      </c>
      <c r="J55" s="47">
        <v>0.5</v>
      </c>
      <c r="K55" s="48">
        <v>2.4</v>
      </c>
      <c r="L55" s="42">
        <f t="shared" si="39"/>
        <v>4.8</v>
      </c>
      <c r="M55" s="36" t="s">
        <v>63</v>
      </c>
      <c r="N55" s="47">
        <v>20</v>
      </c>
      <c r="O55" s="50">
        <v>50</v>
      </c>
      <c r="P55" s="50">
        <v>50</v>
      </c>
      <c r="Q55" s="50">
        <v>50</v>
      </c>
      <c r="R55" s="51">
        <v>0</v>
      </c>
      <c r="T55" s="42">
        <v>50</v>
      </c>
      <c r="U55" s="32" t="s">
        <v>247</v>
      </c>
      <c r="V55" s="32">
        <v>0.5</v>
      </c>
      <c r="W55" s="32" t="s">
        <v>63</v>
      </c>
      <c r="X55" s="32">
        <v>20</v>
      </c>
      <c r="Y55" s="32">
        <v>10000</v>
      </c>
      <c r="Z55" s="32">
        <f t="shared" si="40"/>
        <v>200000</v>
      </c>
      <c r="AA55" s="32">
        <v>50</v>
      </c>
      <c r="AB55" s="32">
        <v>1900</v>
      </c>
      <c r="AC55" s="32">
        <f t="shared" si="41"/>
        <v>95000</v>
      </c>
      <c r="AD55" s="32">
        <v>50</v>
      </c>
      <c r="AE55" s="32">
        <v>1700</v>
      </c>
      <c r="AF55" s="32">
        <f t="shared" si="42"/>
        <v>85000</v>
      </c>
      <c r="AG55" s="32">
        <v>50</v>
      </c>
      <c r="AH55" s="32">
        <v>2400</v>
      </c>
      <c r="AI55" s="32">
        <f t="shared" si="43"/>
        <v>120000</v>
      </c>
      <c r="AJ55" s="32">
        <v>0</v>
      </c>
      <c r="AK55" s="32">
        <v>0</v>
      </c>
      <c r="AM55" s="42">
        <v>50</v>
      </c>
      <c r="AN55" s="32" t="s">
        <v>247</v>
      </c>
      <c r="AO55" s="32">
        <v>0.5</v>
      </c>
      <c r="AP55" s="33">
        <v>50000</v>
      </c>
      <c r="AQ55" s="32">
        <v>1</v>
      </c>
      <c r="AR55" s="32">
        <v>4</v>
      </c>
      <c r="AS55" s="32">
        <f t="shared" si="44"/>
        <v>4166.666666666667</v>
      </c>
      <c r="AT55" s="33">
        <v>27000</v>
      </c>
      <c r="AU55" s="32">
        <v>2</v>
      </c>
      <c r="AV55" s="32">
        <v>3</v>
      </c>
      <c r="AW55" s="32">
        <f t="shared" si="45"/>
        <v>6000</v>
      </c>
      <c r="AX55" s="33">
        <v>275000</v>
      </c>
      <c r="AY55" s="32">
        <v>1</v>
      </c>
      <c r="AZ55" s="32">
        <v>4</v>
      </c>
      <c r="BA55" s="32">
        <f t="shared" si="46"/>
        <v>22916.666666666668</v>
      </c>
      <c r="BB55" s="32">
        <f t="shared" si="47"/>
        <v>33083.333333333336</v>
      </c>
      <c r="BD55" s="42">
        <v>50</v>
      </c>
      <c r="BE55" s="32" t="s">
        <v>247</v>
      </c>
      <c r="BF55" s="32">
        <v>0.5</v>
      </c>
      <c r="BG55" s="33">
        <v>750000</v>
      </c>
      <c r="BH55" s="32">
        <v>2.4</v>
      </c>
      <c r="BI55" s="33">
        <v>100000</v>
      </c>
      <c r="BJ55" s="32">
        <f t="shared" si="48"/>
        <v>240000</v>
      </c>
      <c r="BK55" s="32">
        <v>50</v>
      </c>
      <c r="BL55" s="32">
        <v>3800</v>
      </c>
      <c r="BM55" s="32">
        <f t="shared" si="37"/>
        <v>190000</v>
      </c>
      <c r="BO55" s="42">
        <v>50</v>
      </c>
      <c r="BP55" s="32" t="s">
        <v>247</v>
      </c>
      <c r="BQ55" s="32">
        <v>0.5</v>
      </c>
      <c r="BR55" s="32">
        <v>2.4</v>
      </c>
      <c r="BS55" s="32">
        <v>20</v>
      </c>
      <c r="BT55" s="32">
        <v>50</v>
      </c>
      <c r="BU55" s="32">
        <v>50</v>
      </c>
      <c r="BV55" s="32">
        <v>50</v>
      </c>
      <c r="BW55" s="32">
        <v>0</v>
      </c>
      <c r="BX55" s="32">
        <v>19.125</v>
      </c>
      <c r="BZ55" s="42">
        <v>50</v>
      </c>
      <c r="CA55" s="32" t="s">
        <v>247</v>
      </c>
      <c r="CB55" s="32">
        <v>0.5</v>
      </c>
      <c r="CC55" s="32">
        <f t="shared" si="11"/>
        <v>33083.333333333336</v>
      </c>
      <c r="CD55" s="32">
        <v>15000000</v>
      </c>
      <c r="CE55" s="32">
        <f t="shared" si="12"/>
        <v>5000000</v>
      </c>
      <c r="CF55" s="32">
        <f t="shared" si="13"/>
        <v>5033083.333333333</v>
      </c>
      <c r="CH55" s="42">
        <v>50</v>
      </c>
      <c r="CI55" s="32" t="s">
        <v>247</v>
      </c>
      <c r="CJ55" s="32">
        <v>0.5</v>
      </c>
      <c r="CK55" s="32">
        <f t="shared" si="14"/>
        <v>200000</v>
      </c>
      <c r="CL55" s="32">
        <f t="shared" si="15"/>
        <v>300000</v>
      </c>
      <c r="CM55" s="32">
        <f t="shared" si="16"/>
        <v>0</v>
      </c>
      <c r="CN55" s="32">
        <v>510000</v>
      </c>
      <c r="CO55" s="33">
        <f t="shared" si="17"/>
        <v>1180000</v>
      </c>
      <c r="CP55" s="32">
        <f t="shared" si="18"/>
        <v>2190000</v>
      </c>
      <c r="CR55" s="42">
        <v>50</v>
      </c>
      <c r="CS55" s="32" t="s">
        <v>247</v>
      </c>
      <c r="CT55" s="32">
        <v>0.5</v>
      </c>
      <c r="CU55" s="32">
        <f t="shared" si="19"/>
        <v>2190000</v>
      </c>
      <c r="CV55" s="32">
        <f t="shared" si="20"/>
        <v>5033083.333333333</v>
      </c>
      <c r="CW55" s="32">
        <f t="shared" si="21"/>
        <v>7223083.333333333</v>
      </c>
      <c r="CY55" s="42">
        <v>50</v>
      </c>
      <c r="CZ55" s="32" t="s">
        <v>247</v>
      </c>
      <c r="DA55" s="32">
        <v>0.5</v>
      </c>
      <c r="DB55" s="32">
        <v>2.4</v>
      </c>
      <c r="DC55" s="32">
        <v>3800</v>
      </c>
      <c r="DD55" s="32">
        <f t="shared" si="22"/>
        <v>9120000</v>
      </c>
      <c r="DE55" s="32">
        <f t="shared" si="23"/>
        <v>7223083.333333333</v>
      </c>
      <c r="DF55" s="32">
        <f t="shared" si="24"/>
        <v>1896916.666666667</v>
      </c>
      <c r="DG55" s="32">
        <f t="shared" si="25"/>
        <v>3793833.333333334</v>
      </c>
      <c r="DH55" s="32">
        <f t="shared" si="26"/>
        <v>1.2626186877718426</v>
      </c>
    </row>
    <row r="56" spans="1:112" s="29" customFormat="1">
      <c r="H56" s="89" t="s">
        <v>369</v>
      </c>
      <c r="I56" s="89"/>
      <c r="J56" s="34">
        <f>SUM(J6:J55)</f>
        <v>18.094999999999999</v>
      </c>
      <c r="K56" s="34">
        <f t="shared" ref="K56:R56" si="49">SUM(K6:K55)</f>
        <v>97.500000000000014</v>
      </c>
      <c r="L56" s="34">
        <f t="shared" si="49"/>
        <v>366.38714285714286</v>
      </c>
      <c r="M56" s="34"/>
      <c r="N56" s="34">
        <f t="shared" si="49"/>
        <v>856</v>
      </c>
      <c r="O56" s="34">
        <f t="shared" si="49"/>
        <v>4025</v>
      </c>
      <c r="P56" s="34">
        <f t="shared" si="49"/>
        <v>3030</v>
      </c>
      <c r="Q56" s="34">
        <f t="shared" si="49"/>
        <v>3410</v>
      </c>
      <c r="R56" s="34">
        <f t="shared" si="49"/>
        <v>10.029999999999999</v>
      </c>
      <c r="T56" s="89" t="s">
        <v>369</v>
      </c>
      <c r="U56" s="89"/>
      <c r="V56" s="34">
        <f>SUM(V6:V55)</f>
        <v>18.094999999999999</v>
      </c>
      <c r="W56" s="34"/>
      <c r="X56" s="34">
        <f t="shared" ref="X56:AK56" si="50">SUM(X6:X55)</f>
        <v>856</v>
      </c>
      <c r="Y56" s="34">
        <f t="shared" si="50"/>
        <v>527000</v>
      </c>
      <c r="Z56" s="34">
        <f t="shared" si="50"/>
        <v>9146000</v>
      </c>
      <c r="AA56" s="34">
        <f t="shared" si="50"/>
        <v>4055</v>
      </c>
      <c r="AB56" s="34">
        <f t="shared" si="50"/>
        <v>95000</v>
      </c>
      <c r="AC56" s="34">
        <f t="shared" si="50"/>
        <v>7704500</v>
      </c>
      <c r="AD56" s="34">
        <f t="shared" si="50"/>
        <v>3060</v>
      </c>
      <c r="AE56" s="34">
        <f t="shared" si="50"/>
        <v>85000</v>
      </c>
      <c r="AF56" s="34">
        <f t="shared" si="50"/>
        <v>5202000</v>
      </c>
      <c r="AG56" s="34">
        <f t="shared" si="50"/>
        <v>3440</v>
      </c>
      <c r="AH56" s="34">
        <f t="shared" si="50"/>
        <v>120000</v>
      </c>
      <c r="AI56" s="34">
        <f t="shared" si="50"/>
        <v>8256000</v>
      </c>
      <c r="AJ56" s="34">
        <f t="shared" si="50"/>
        <v>9.2299999999999986</v>
      </c>
      <c r="AK56" s="34">
        <f t="shared" si="50"/>
        <v>1831000</v>
      </c>
      <c r="AM56" s="89" t="s">
        <v>369</v>
      </c>
      <c r="AN56" s="89"/>
      <c r="AO56" s="34">
        <f>SUM(AO6:AO55)</f>
        <v>18.094999999999999</v>
      </c>
      <c r="AP56" s="34"/>
      <c r="AQ56" s="34">
        <f t="shared" ref="AQ56:BB56" si="51">SUM(AQ6:AQ55)</f>
        <v>68</v>
      </c>
      <c r="AR56" s="34">
        <f t="shared" si="51"/>
        <v>200</v>
      </c>
      <c r="AS56" s="34">
        <f t="shared" si="51"/>
        <v>275444.44444444438</v>
      </c>
      <c r="AT56" s="34">
        <f t="shared" si="51"/>
        <v>1630000</v>
      </c>
      <c r="AU56" s="34">
        <f t="shared" si="51"/>
        <v>65</v>
      </c>
      <c r="AV56" s="34">
        <f t="shared" si="51"/>
        <v>176</v>
      </c>
      <c r="AW56" s="34">
        <f t="shared" si="51"/>
        <v>200583.33333333331</v>
      </c>
      <c r="AX56" s="34">
        <f t="shared" si="51"/>
        <v>13575000</v>
      </c>
      <c r="AY56" s="34">
        <f t="shared" si="51"/>
        <v>50</v>
      </c>
      <c r="AZ56" s="34">
        <f t="shared" si="51"/>
        <v>224</v>
      </c>
      <c r="BA56" s="34">
        <f t="shared" si="51"/>
        <v>1022249.9999999999</v>
      </c>
      <c r="BB56" s="34">
        <f t="shared" si="51"/>
        <v>1498277.7777777778</v>
      </c>
      <c r="BD56" s="89" t="s">
        <v>369</v>
      </c>
      <c r="BE56" s="89"/>
      <c r="BF56" s="34">
        <f>SUM(BF6:BF55)</f>
        <v>18.084999999999997</v>
      </c>
      <c r="BG56" s="34"/>
      <c r="BH56" s="34">
        <f t="shared" ref="BH56:BM56" si="52">SUM(BH6:BH55)</f>
        <v>98.100000000000009</v>
      </c>
      <c r="BI56" s="34">
        <f t="shared" si="52"/>
        <v>5000000</v>
      </c>
      <c r="BJ56" s="34">
        <f t="shared" si="52"/>
        <v>9810000</v>
      </c>
      <c r="BK56" s="34">
        <f t="shared" si="52"/>
        <v>1671</v>
      </c>
      <c r="BL56" s="34">
        <f t="shared" si="52"/>
        <v>190000</v>
      </c>
      <c r="BM56" s="34">
        <f t="shared" si="52"/>
        <v>6349800</v>
      </c>
      <c r="BO56" s="89" t="s">
        <v>369</v>
      </c>
      <c r="BP56" s="89"/>
      <c r="BQ56" s="34">
        <f>SUM(BQ6:BQ55)</f>
        <v>18.094999999999999</v>
      </c>
      <c r="BR56" s="34"/>
      <c r="BS56" s="34">
        <f t="shared" ref="BS56:BX56" si="53">SUM(BS6:BS55)</f>
        <v>856</v>
      </c>
      <c r="BT56" s="34">
        <f t="shared" si="53"/>
        <v>4055</v>
      </c>
      <c r="BU56" s="34">
        <f t="shared" si="53"/>
        <v>3060</v>
      </c>
      <c r="BV56" s="34">
        <f t="shared" si="53"/>
        <v>3390</v>
      </c>
      <c r="BW56" s="34">
        <f t="shared" si="53"/>
        <v>9.2299999999999986</v>
      </c>
      <c r="BX56" s="34">
        <f t="shared" si="53"/>
        <v>1174.375</v>
      </c>
      <c r="BZ56" s="89" t="s">
        <v>369</v>
      </c>
      <c r="CA56" s="89"/>
      <c r="CB56" s="34">
        <f>SUM(CB6:CB55)</f>
        <v>18.094999999999999</v>
      </c>
      <c r="CC56" s="34">
        <f>SUM(CC6:CC55)</f>
        <v>1498277.7777777778</v>
      </c>
      <c r="CD56" s="34">
        <f t="shared" ref="CD56:CF56" si="54">SUM(CD6:CD55)</f>
        <v>267520647</v>
      </c>
      <c r="CE56" s="34">
        <f t="shared" si="54"/>
        <v>89173549</v>
      </c>
      <c r="CF56" s="34">
        <f t="shared" si="54"/>
        <v>90671826.777777791</v>
      </c>
      <c r="CH56" s="89" t="s">
        <v>369</v>
      </c>
      <c r="CI56" s="89"/>
      <c r="CJ56" s="34">
        <f>SUM(CJ6:CJ55)</f>
        <v>18.094999999999999</v>
      </c>
      <c r="CK56" s="34">
        <f>SUM(CK6:CK55)</f>
        <v>9146000</v>
      </c>
      <c r="CL56" s="34">
        <f t="shared" ref="CL56:CP56" si="55">SUM(CL6:CL55)</f>
        <v>21162500</v>
      </c>
      <c r="CM56" s="34">
        <f t="shared" si="55"/>
        <v>1831000</v>
      </c>
      <c r="CN56" s="34">
        <f t="shared" si="55"/>
        <v>37690000</v>
      </c>
      <c r="CO56" s="34">
        <f t="shared" si="55"/>
        <v>36709800</v>
      </c>
      <c r="CP56" s="34">
        <f t="shared" si="55"/>
        <v>106539300</v>
      </c>
      <c r="CR56" s="89" t="s">
        <v>369</v>
      </c>
      <c r="CS56" s="89"/>
      <c r="CT56" s="34">
        <f>SUM(CT6:CT55)</f>
        <v>18.094999999999999</v>
      </c>
      <c r="CU56" s="34">
        <f>SUM(CU6:CU55)</f>
        <v>106539300</v>
      </c>
      <c r="CV56" s="34">
        <f t="shared" ref="CV56:CW56" si="56">SUM(CV6:CV55)</f>
        <v>90671826.777777791</v>
      </c>
      <c r="CW56" s="34">
        <f t="shared" si="56"/>
        <v>197211126.77777773</v>
      </c>
      <c r="CY56" s="89" t="s">
        <v>369</v>
      </c>
      <c r="CZ56" s="89"/>
      <c r="DA56" s="34">
        <f>SUM(DA6:DA55)</f>
        <v>18.094999999999999</v>
      </c>
      <c r="DB56" s="34"/>
      <c r="DC56" s="34">
        <f t="shared" ref="DC56:DH56" si="57">SUM(DC6:DC55)</f>
        <v>190000</v>
      </c>
      <c r="DD56" s="34">
        <f t="shared" si="57"/>
        <v>372780000</v>
      </c>
      <c r="DE56" s="34">
        <f t="shared" si="57"/>
        <v>197211126.77777773</v>
      </c>
      <c r="DF56" s="34">
        <f t="shared" si="57"/>
        <v>175568873.22222227</v>
      </c>
      <c r="DG56" s="34">
        <f t="shared" si="57"/>
        <v>690532697.63015878</v>
      </c>
      <c r="DH56" s="34">
        <f t="shared" si="57"/>
        <v>96.898610887297508</v>
      </c>
    </row>
    <row r="57" spans="1:112" s="29" customFormat="1" ht="15" customHeight="1">
      <c r="H57" s="88" t="s">
        <v>370</v>
      </c>
      <c r="I57" s="88"/>
      <c r="J57" s="35">
        <f>AVERAGE(J6:J55)</f>
        <v>0.3619</v>
      </c>
      <c r="K57" s="35">
        <f t="shared" ref="K57:R57" si="58">AVERAGE(K6:K55)</f>
        <v>1.9500000000000002</v>
      </c>
      <c r="L57" s="35">
        <f t="shared" si="58"/>
        <v>7.3277428571428569</v>
      </c>
      <c r="M57" s="35"/>
      <c r="N57" s="35">
        <f t="shared" si="58"/>
        <v>17.12</v>
      </c>
      <c r="O57" s="35">
        <f t="shared" si="58"/>
        <v>80.5</v>
      </c>
      <c r="P57" s="35">
        <f t="shared" si="58"/>
        <v>60.6</v>
      </c>
      <c r="Q57" s="35">
        <f t="shared" si="58"/>
        <v>68.2</v>
      </c>
      <c r="R57" s="35">
        <f t="shared" si="58"/>
        <v>0.2006</v>
      </c>
      <c r="T57" s="88" t="s">
        <v>370</v>
      </c>
      <c r="U57" s="88"/>
      <c r="V57" s="35">
        <f>AVERAGE(V6:V55)</f>
        <v>0.3619</v>
      </c>
      <c r="W57" s="35"/>
      <c r="X57" s="35">
        <f t="shared" ref="X57:AK57" si="59">AVERAGE(X6:X55)</f>
        <v>17.12</v>
      </c>
      <c r="Y57" s="35">
        <f t="shared" si="59"/>
        <v>10540</v>
      </c>
      <c r="Z57" s="35">
        <f t="shared" si="59"/>
        <v>182920</v>
      </c>
      <c r="AA57" s="35">
        <f t="shared" si="59"/>
        <v>81.099999999999994</v>
      </c>
      <c r="AB57" s="35">
        <f t="shared" si="59"/>
        <v>1900</v>
      </c>
      <c r="AC57" s="35">
        <f t="shared" si="59"/>
        <v>154090</v>
      </c>
      <c r="AD57" s="35">
        <f t="shared" si="59"/>
        <v>61.2</v>
      </c>
      <c r="AE57" s="35">
        <f t="shared" si="59"/>
        <v>1700</v>
      </c>
      <c r="AF57" s="35">
        <f t="shared" si="59"/>
        <v>104040</v>
      </c>
      <c r="AG57" s="35">
        <f t="shared" si="59"/>
        <v>68.8</v>
      </c>
      <c r="AH57" s="35">
        <f t="shared" si="59"/>
        <v>2400</v>
      </c>
      <c r="AI57" s="35">
        <f t="shared" si="59"/>
        <v>165120</v>
      </c>
      <c r="AJ57" s="35">
        <f t="shared" si="59"/>
        <v>0.18836734693877549</v>
      </c>
      <c r="AK57" s="35">
        <f t="shared" si="59"/>
        <v>37367.34693877551</v>
      </c>
      <c r="AM57" s="88" t="s">
        <v>370</v>
      </c>
      <c r="AN57" s="88"/>
      <c r="AO57" s="35">
        <f>AVERAGE(AO6:AO55)</f>
        <v>0.3619</v>
      </c>
      <c r="AP57" s="35"/>
      <c r="AQ57" s="35">
        <f t="shared" ref="AQ57:BB57" si="60">AVERAGE(AQ6:AQ55)</f>
        <v>1.36</v>
      </c>
      <c r="AR57" s="35">
        <f t="shared" si="60"/>
        <v>4</v>
      </c>
      <c r="AS57" s="35">
        <f t="shared" si="60"/>
        <v>5508.8888888888878</v>
      </c>
      <c r="AT57" s="35">
        <f t="shared" si="60"/>
        <v>32600</v>
      </c>
      <c r="AU57" s="35">
        <f t="shared" si="60"/>
        <v>1.3</v>
      </c>
      <c r="AV57" s="35">
        <f t="shared" si="60"/>
        <v>3.52</v>
      </c>
      <c r="AW57" s="35">
        <f t="shared" si="60"/>
        <v>4011.6666666666661</v>
      </c>
      <c r="AX57" s="35">
        <f t="shared" si="60"/>
        <v>271500</v>
      </c>
      <c r="AY57" s="35">
        <f t="shared" si="60"/>
        <v>1</v>
      </c>
      <c r="AZ57" s="35">
        <f t="shared" si="60"/>
        <v>4.4800000000000004</v>
      </c>
      <c r="BA57" s="35">
        <f t="shared" si="60"/>
        <v>20444.999999999996</v>
      </c>
      <c r="BB57" s="35">
        <f t="shared" si="60"/>
        <v>29965.555555555555</v>
      </c>
      <c r="BD57" s="88" t="s">
        <v>370</v>
      </c>
      <c r="BE57" s="88"/>
      <c r="BF57" s="35">
        <f>AVERAGE(BF6:BF55)</f>
        <v>0.36169999999999997</v>
      </c>
      <c r="BG57" s="35"/>
      <c r="BH57" s="35">
        <f t="shared" ref="BH57:BM57" si="61">AVERAGE(BH6:BH55)</f>
        <v>1.9620000000000002</v>
      </c>
      <c r="BI57" s="35">
        <f t="shared" si="61"/>
        <v>100000</v>
      </c>
      <c r="BJ57" s="35">
        <f t="shared" si="61"/>
        <v>196200</v>
      </c>
      <c r="BK57" s="35">
        <f t="shared" si="61"/>
        <v>33.42</v>
      </c>
      <c r="BL57" s="35">
        <f t="shared" si="61"/>
        <v>3800</v>
      </c>
      <c r="BM57" s="35">
        <f t="shared" si="61"/>
        <v>126996</v>
      </c>
      <c r="BO57" s="88" t="s">
        <v>370</v>
      </c>
      <c r="BP57" s="88"/>
      <c r="BQ57" s="35">
        <f>AVERAGE(BQ6:BQ55)</f>
        <v>0.3619</v>
      </c>
      <c r="BR57" s="35"/>
      <c r="BS57" s="35">
        <f t="shared" ref="BS57:BX57" si="62">AVERAGE(BS6:BS55)</f>
        <v>17.12</v>
      </c>
      <c r="BT57" s="35">
        <f t="shared" si="62"/>
        <v>81.099999999999994</v>
      </c>
      <c r="BU57" s="35">
        <f t="shared" si="62"/>
        <v>61.2</v>
      </c>
      <c r="BV57" s="35">
        <f t="shared" si="62"/>
        <v>67.8</v>
      </c>
      <c r="BW57" s="35">
        <f t="shared" si="62"/>
        <v>0.18459999999999999</v>
      </c>
      <c r="BX57" s="35">
        <f t="shared" si="62"/>
        <v>23.487500000000001</v>
      </c>
      <c r="BZ57" s="88" t="s">
        <v>370</v>
      </c>
      <c r="CA57" s="88"/>
      <c r="CB57" s="35">
        <f>AVERAGE(CB6:CB55)</f>
        <v>0.3619</v>
      </c>
      <c r="CC57" s="35">
        <f>AVERAGE(CC6:CC55)</f>
        <v>29965.555555555555</v>
      </c>
      <c r="CD57" s="35">
        <f>AVERAGE(CD6:CD55)</f>
        <v>5350412.9400000004</v>
      </c>
      <c r="CE57" s="35">
        <f>AVERAGE(CE6:CE55)</f>
        <v>1783470.98</v>
      </c>
      <c r="CF57" s="35">
        <f>AVERAGE(CF6:CF55)</f>
        <v>1813436.5355555557</v>
      </c>
      <c r="CH57" s="88" t="s">
        <v>370</v>
      </c>
      <c r="CI57" s="88"/>
      <c r="CJ57" s="35">
        <f t="shared" ref="CJ57:CP57" si="63">AVERAGE(CJ6:CJ55)</f>
        <v>0.3619</v>
      </c>
      <c r="CK57" s="35">
        <f t="shared" si="63"/>
        <v>182920</v>
      </c>
      <c r="CL57" s="35">
        <f t="shared" si="63"/>
        <v>423250</v>
      </c>
      <c r="CM57" s="35">
        <f t="shared" si="63"/>
        <v>36620</v>
      </c>
      <c r="CN57" s="35">
        <f t="shared" si="63"/>
        <v>753800</v>
      </c>
      <c r="CO57" s="35">
        <f t="shared" si="63"/>
        <v>734196</v>
      </c>
      <c r="CP57" s="35">
        <f t="shared" si="63"/>
        <v>2130786</v>
      </c>
      <c r="CR57" s="88" t="s">
        <v>370</v>
      </c>
      <c r="CS57" s="88"/>
      <c r="CT57" s="35">
        <f>AVERAGE(CT6:CT55)</f>
        <v>0.3619</v>
      </c>
      <c r="CU57" s="35">
        <f>AVERAGE(CU6:CU55)</f>
        <v>2130786</v>
      </c>
      <c r="CV57" s="35">
        <f>AVERAGE(CV6:CV55)</f>
        <v>1813436.5355555557</v>
      </c>
      <c r="CW57" s="35">
        <f>AVERAGE(CW6:CW55)</f>
        <v>3944222.5355555546</v>
      </c>
      <c r="CY57" s="88" t="s">
        <v>370</v>
      </c>
      <c r="CZ57" s="88"/>
      <c r="DA57" s="35">
        <f>AVERAGE(DA6:DA55)</f>
        <v>0.3619</v>
      </c>
      <c r="DB57" s="35"/>
      <c r="DC57" s="35">
        <f t="shared" ref="DC57:DH57" si="64">AVERAGE(DC6:DC55)</f>
        <v>3800</v>
      </c>
      <c r="DD57" s="35">
        <f t="shared" si="64"/>
        <v>7455600</v>
      </c>
      <c r="DE57" s="35">
        <f t="shared" si="64"/>
        <v>3944222.5355555546</v>
      </c>
      <c r="DF57" s="35">
        <f t="shared" si="64"/>
        <v>3511377.4644444454</v>
      </c>
      <c r="DG57" s="35">
        <f t="shared" si="64"/>
        <v>13810653.952603176</v>
      </c>
      <c r="DH57" s="35">
        <f t="shared" si="64"/>
        <v>1.9379722177459502</v>
      </c>
    </row>
    <row r="62" spans="1:112">
      <c r="A62" s="29" t="s">
        <v>396</v>
      </c>
    </row>
    <row r="63" spans="1:112" s="56" customFormat="1" ht="15.75" customHeight="1">
      <c r="A63" s="74" t="s">
        <v>0</v>
      </c>
      <c r="B63" s="74" t="s">
        <v>1</v>
      </c>
      <c r="C63" s="74" t="s">
        <v>2</v>
      </c>
      <c r="D63" s="74" t="s">
        <v>382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 t="s">
        <v>386</v>
      </c>
      <c r="AS63" s="74"/>
      <c r="AT63" s="74" t="s">
        <v>383</v>
      </c>
      <c r="AU63" s="74" t="s">
        <v>384</v>
      </c>
      <c r="AV63" s="74"/>
    </row>
    <row r="64" spans="1:112" s="56" customFormat="1">
      <c r="A64" s="75"/>
      <c r="B64" s="75"/>
      <c r="C64" s="75"/>
      <c r="D64" s="77" t="s">
        <v>107</v>
      </c>
      <c r="E64" s="77"/>
      <c r="F64" s="77"/>
      <c r="G64" s="77"/>
      <c r="H64" s="77"/>
      <c r="I64" s="77"/>
      <c r="J64" s="77"/>
      <c r="K64" s="77"/>
      <c r="L64" s="77" t="s">
        <v>109</v>
      </c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 t="s">
        <v>110</v>
      </c>
      <c r="Y64" s="77"/>
      <c r="Z64" s="77"/>
      <c r="AA64" s="77"/>
      <c r="AB64" s="77" t="s">
        <v>385</v>
      </c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8" t="s">
        <v>113</v>
      </c>
      <c r="AO64" s="78"/>
      <c r="AP64" s="78"/>
      <c r="AQ64" s="78"/>
      <c r="AR64" s="75"/>
      <c r="AS64" s="75"/>
      <c r="AT64" s="75"/>
      <c r="AU64" s="75"/>
      <c r="AV64" s="75"/>
    </row>
    <row r="65" spans="1:48" s="56" customFormat="1" ht="63">
      <c r="A65" s="76"/>
      <c r="B65" s="76"/>
      <c r="C65" s="76"/>
      <c r="D65" s="30" t="s">
        <v>387</v>
      </c>
      <c r="E65" s="30" t="s">
        <v>388</v>
      </c>
      <c r="F65" s="30" t="s">
        <v>389</v>
      </c>
      <c r="G65" s="30" t="s">
        <v>386</v>
      </c>
      <c r="H65" s="30" t="s">
        <v>108</v>
      </c>
      <c r="I65" s="30" t="s">
        <v>388</v>
      </c>
      <c r="J65" s="30" t="s">
        <v>389</v>
      </c>
      <c r="K65" s="31" t="s">
        <v>386</v>
      </c>
      <c r="L65" s="30" t="s">
        <v>390</v>
      </c>
      <c r="M65" s="30" t="s">
        <v>388</v>
      </c>
      <c r="N65" s="30" t="s">
        <v>389</v>
      </c>
      <c r="O65" s="30" t="s">
        <v>386</v>
      </c>
      <c r="P65" s="30" t="s">
        <v>391</v>
      </c>
      <c r="Q65" s="30" t="s">
        <v>388</v>
      </c>
      <c r="R65" s="30" t="s">
        <v>389</v>
      </c>
      <c r="S65" s="30" t="s">
        <v>386</v>
      </c>
      <c r="T65" s="30" t="s">
        <v>392</v>
      </c>
      <c r="U65" s="30" t="s">
        <v>388</v>
      </c>
      <c r="V65" s="30" t="s">
        <v>389</v>
      </c>
      <c r="W65" s="30" t="s">
        <v>386</v>
      </c>
      <c r="X65" s="30" t="s">
        <v>393</v>
      </c>
      <c r="Y65" s="30" t="s">
        <v>388</v>
      </c>
      <c r="Z65" s="30" t="s">
        <v>389</v>
      </c>
      <c r="AA65" s="30" t="s">
        <v>386</v>
      </c>
      <c r="AB65" s="30" t="s">
        <v>394</v>
      </c>
      <c r="AC65" s="30" t="s">
        <v>388</v>
      </c>
      <c r="AD65" s="30" t="s">
        <v>389</v>
      </c>
      <c r="AE65" s="30" t="s">
        <v>386</v>
      </c>
      <c r="AF65" s="30" t="s">
        <v>111</v>
      </c>
      <c r="AG65" s="31" t="s">
        <v>388</v>
      </c>
      <c r="AH65" s="30" t="s">
        <v>389</v>
      </c>
      <c r="AI65" s="30" t="s">
        <v>386</v>
      </c>
      <c r="AJ65" s="30" t="s">
        <v>395</v>
      </c>
      <c r="AK65" s="30" t="s">
        <v>388</v>
      </c>
      <c r="AL65" s="30" t="s">
        <v>389</v>
      </c>
      <c r="AM65" s="30" t="s">
        <v>386</v>
      </c>
      <c r="AN65" s="30" t="s">
        <v>393</v>
      </c>
      <c r="AO65" s="30" t="s">
        <v>388</v>
      </c>
      <c r="AP65" s="30" t="s">
        <v>389</v>
      </c>
      <c r="AQ65" s="30" t="s">
        <v>386</v>
      </c>
      <c r="AR65" s="30" t="s">
        <v>160</v>
      </c>
      <c r="AS65" s="30" t="s">
        <v>161</v>
      </c>
      <c r="AT65" s="76"/>
      <c r="AU65" s="30" t="s">
        <v>160</v>
      </c>
      <c r="AV65" s="30" t="s">
        <v>161</v>
      </c>
    </row>
    <row r="66" spans="1:48" ht="15.75" customHeight="1">
      <c r="A66" s="42">
        <v>1</v>
      </c>
      <c r="B66" s="36" t="s">
        <v>188</v>
      </c>
      <c r="C66" s="36">
        <v>0.4</v>
      </c>
      <c r="D66" s="36">
        <v>2</v>
      </c>
      <c r="E66" s="36">
        <v>6</v>
      </c>
      <c r="F66" s="36">
        <v>1</v>
      </c>
      <c r="G66" s="36">
        <f>F66*E66*D66/8</f>
        <v>1.5</v>
      </c>
      <c r="H66" s="36">
        <v>2</v>
      </c>
      <c r="I66" s="36">
        <v>4</v>
      </c>
      <c r="J66" s="36">
        <v>1</v>
      </c>
      <c r="K66" s="36">
        <f>H66*I66*J66/8</f>
        <v>1</v>
      </c>
      <c r="L66" s="36">
        <v>2</v>
      </c>
      <c r="M66" s="36">
        <v>3</v>
      </c>
      <c r="N66" s="36">
        <v>1</v>
      </c>
      <c r="O66" s="36">
        <f>L66*M66*N66/8</f>
        <v>0.75</v>
      </c>
      <c r="P66" s="36">
        <v>3</v>
      </c>
      <c r="Q66" s="36">
        <v>2</v>
      </c>
      <c r="R66" s="36">
        <v>1</v>
      </c>
      <c r="S66" s="36">
        <f>R66*Q66*P66/8</f>
        <v>0.75</v>
      </c>
      <c r="T66" s="36">
        <v>4</v>
      </c>
      <c r="U66" s="36">
        <v>2</v>
      </c>
      <c r="V66" s="36">
        <v>1</v>
      </c>
      <c r="W66" s="36">
        <f>V66*U66*T66/8</f>
        <v>1</v>
      </c>
      <c r="X66" s="36">
        <v>20</v>
      </c>
      <c r="Y66" s="36">
        <v>5</v>
      </c>
      <c r="Z66" s="36">
        <v>1</v>
      </c>
      <c r="AA66" s="36">
        <f>X66*Y66*Z66/8</f>
        <v>12.5</v>
      </c>
      <c r="AB66" s="36">
        <v>1</v>
      </c>
      <c r="AC66" s="36">
        <v>4</v>
      </c>
      <c r="AD66" s="36">
        <v>2</v>
      </c>
      <c r="AE66" s="36">
        <f>AB66*AC66*AD66/8</f>
        <v>1</v>
      </c>
      <c r="AF66" s="36">
        <v>1</v>
      </c>
      <c r="AG66" s="36">
        <v>4</v>
      </c>
      <c r="AH66" s="36">
        <v>3</v>
      </c>
      <c r="AI66" s="36">
        <f>AH66*AG66*AF66/8</f>
        <v>1.5</v>
      </c>
      <c r="AJ66" s="36">
        <v>1</v>
      </c>
      <c r="AK66" s="36">
        <v>5</v>
      </c>
      <c r="AL66" s="51">
        <v>2</v>
      </c>
      <c r="AM66" s="36">
        <f>AL66*AK66*AJ66/8</f>
        <v>1.25</v>
      </c>
      <c r="AN66" s="36">
        <v>7</v>
      </c>
      <c r="AO66" s="36">
        <v>6</v>
      </c>
      <c r="AP66" s="36">
        <v>1</v>
      </c>
      <c r="AQ66" s="36">
        <f>AN66*AO66*AP66/8</f>
        <v>5.25</v>
      </c>
      <c r="AR66" s="36">
        <f>SUM(AQ66,AM66,AI66,AE66,AA66,W66,S66,O66,K66,G66)</f>
        <v>26.5</v>
      </c>
      <c r="AS66" s="36">
        <f>AR66/C66</f>
        <v>66.25</v>
      </c>
      <c r="AT66" s="37">
        <v>40000</v>
      </c>
      <c r="AU66" s="36">
        <f>AR66*AT66</f>
        <v>1060000</v>
      </c>
      <c r="AV66" s="36">
        <f>AS66*AT66</f>
        <v>2650000</v>
      </c>
    </row>
    <row r="67" spans="1:48">
      <c r="A67" s="42">
        <v>2</v>
      </c>
      <c r="B67" s="36" t="s">
        <v>189</v>
      </c>
      <c r="C67" s="36">
        <v>0.125</v>
      </c>
      <c r="D67" s="36">
        <v>1</v>
      </c>
      <c r="E67" s="36">
        <v>5</v>
      </c>
      <c r="F67" s="36">
        <v>1</v>
      </c>
      <c r="G67" s="36">
        <f t="shared" ref="G67:G95" si="65">F67*E67*D67/8</f>
        <v>0.625</v>
      </c>
      <c r="H67" s="36">
        <v>2</v>
      </c>
      <c r="I67" s="36">
        <v>2</v>
      </c>
      <c r="J67" s="36">
        <v>1</v>
      </c>
      <c r="K67" s="36">
        <f t="shared" ref="K67:K95" si="66">H67*I67*J67/8</f>
        <v>0.5</v>
      </c>
      <c r="L67" s="36">
        <v>1</v>
      </c>
      <c r="M67" s="36">
        <v>1</v>
      </c>
      <c r="N67" s="36">
        <v>1</v>
      </c>
      <c r="O67" s="36">
        <f t="shared" ref="O67:O95" si="67">L67*M67*N67/8</f>
        <v>0.125</v>
      </c>
      <c r="P67" s="36">
        <v>2</v>
      </c>
      <c r="Q67" s="36">
        <v>2</v>
      </c>
      <c r="R67" s="36">
        <v>1</v>
      </c>
      <c r="S67" s="36">
        <f t="shared" ref="S67:S95" si="68">R67*Q67*P67/8</f>
        <v>0.5</v>
      </c>
      <c r="T67" s="36">
        <v>2</v>
      </c>
      <c r="U67" s="36">
        <v>2</v>
      </c>
      <c r="V67" s="36">
        <v>1</v>
      </c>
      <c r="W67" s="36">
        <f t="shared" ref="W67:W95" si="69">V67*U67*T67/8</f>
        <v>0.5</v>
      </c>
      <c r="X67" s="36">
        <v>10</v>
      </c>
      <c r="Y67" s="36">
        <v>4</v>
      </c>
      <c r="Z67" s="36">
        <v>1</v>
      </c>
      <c r="AA67" s="36">
        <f t="shared" ref="AA67:AA95" si="70">X67*Y67*Z67/8</f>
        <v>5</v>
      </c>
      <c r="AB67" s="36">
        <v>1</v>
      </c>
      <c r="AC67" s="36">
        <v>3</v>
      </c>
      <c r="AD67" s="36">
        <v>2</v>
      </c>
      <c r="AE67" s="36">
        <f t="shared" ref="AE67:AE95" si="71">AB67*AC67*AD67/8</f>
        <v>0.75</v>
      </c>
      <c r="AF67" s="36">
        <v>1</v>
      </c>
      <c r="AG67" s="36">
        <v>2</v>
      </c>
      <c r="AH67" s="36">
        <v>3</v>
      </c>
      <c r="AI67" s="36">
        <f t="shared" ref="AI67:AI95" si="72">AH67*AG67*AF67/8</f>
        <v>0.75</v>
      </c>
      <c r="AJ67" s="36">
        <v>0</v>
      </c>
      <c r="AK67" s="36">
        <v>0</v>
      </c>
      <c r="AL67" s="51">
        <v>0</v>
      </c>
      <c r="AM67" s="36">
        <f t="shared" ref="AM67:AM95" si="73">AL67*AK67*AJ67/8</f>
        <v>0</v>
      </c>
      <c r="AN67" s="36">
        <v>4</v>
      </c>
      <c r="AO67" s="36">
        <v>4</v>
      </c>
      <c r="AP67" s="36">
        <v>1</v>
      </c>
      <c r="AQ67" s="36">
        <f t="shared" ref="AQ67:AQ95" si="74">AN67*AO67*AP67/8</f>
        <v>2</v>
      </c>
      <c r="AR67" s="36">
        <f t="shared" ref="AR67:AR95" si="75">SUM(AQ67,AM67,AI67,AE67,AA67,W67,S67,O67,K67,G67)</f>
        <v>10.75</v>
      </c>
      <c r="AS67" s="36">
        <f t="shared" ref="AS67:AS95" si="76">AR67/C67</f>
        <v>86</v>
      </c>
      <c r="AT67" s="37">
        <v>40000</v>
      </c>
      <c r="AU67" s="36">
        <f t="shared" ref="AU67:AU95" si="77">AR67*AT67</f>
        <v>430000</v>
      </c>
      <c r="AV67" s="36">
        <f t="shared" ref="AV67:AV95" si="78">AS67*AT67</f>
        <v>3440000</v>
      </c>
    </row>
    <row r="68" spans="1:48">
      <c r="A68" s="42">
        <v>3</v>
      </c>
      <c r="B68" s="36" t="s">
        <v>190</v>
      </c>
      <c r="C68" s="36">
        <v>0.75</v>
      </c>
      <c r="D68" s="36">
        <v>2</v>
      </c>
      <c r="E68" s="36">
        <v>6</v>
      </c>
      <c r="F68" s="36">
        <v>1</v>
      </c>
      <c r="G68" s="36">
        <f t="shared" si="65"/>
        <v>1.5</v>
      </c>
      <c r="H68" s="36">
        <v>2</v>
      </c>
      <c r="I68" s="36">
        <v>6</v>
      </c>
      <c r="J68" s="36">
        <v>1</v>
      </c>
      <c r="K68" s="36">
        <f t="shared" si="66"/>
        <v>1.5</v>
      </c>
      <c r="L68" s="36">
        <v>2</v>
      </c>
      <c r="M68" s="36">
        <v>2</v>
      </c>
      <c r="N68" s="36">
        <v>1</v>
      </c>
      <c r="O68" s="36">
        <f t="shared" si="67"/>
        <v>0.5</v>
      </c>
      <c r="P68" s="36">
        <v>2</v>
      </c>
      <c r="Q68" s="36">
        <v>2</v>
      </c>
      <c r="R68" s="36">
        <v>1</v>
      </c>
      <c r="S68" s="36">
        <f t="shared" si="68"/>
        <v>0.5</v>
      </c>
      <c r="T68" s="36">
        <v>4</v>
      </c>
      <c r="U68" s="36">
        <v>2</v>
      </c>
      <c r="V68" s="36">
        <v>1</v>
      </c>
      <c r="W68" s="36">
        <f t="shared" si="69"/>
        <v>1</v>
      </c>
      <c r="X68" s="36">
        <v>20</v>
      </c>
      <c r="Y68" s="36">
        <v>5</v>
      </c>
      <c r="Z68" s="36">
        <v>1</v>
      </c>
      <c r="AA68" s="36">
        <f t="shared" si="70"/>
        <v>12.5</v>
      </c>
      <c r="AB68" s="36">
        <v>1</v>
      </c>
      <c r="AC68" s="36">
        <v>5</v>
      </c>
      <c r="AD68" s="36">
        <v>2</v>
      </c>
      <c r="AE68" s="36">
        <f t="shared" si="71"/>
        <v>1.25</v>
      </c>
      <c r="AF68" s="36">
        <v>1</v>
      </c>
      <c r="AG68" s="36">
        <v>5</v>
      </c>
      <c r="AH68" s="36">
        <v>3</v>
      </c>
      <c r="AI68" s="36">
        <f t="shared" si="72"/>
        <v>1.875</v>
      </c>
      <c r="AJ68" s="36">
        <v>0</v>
      </c>
      <c r="AK68" s="36">
        <v>0</v>
      </c>
      <c r="AL68" s="51">
        <v>0</v>
      </c>
      <c r="AM68" s="36">
        <f t="shared" si="73"/>
        <v>0</v>
      </c>
      <c r="AN68" s="36">
        <v>7</v>
      </c>
      <c r="AO68" s="36">
        <v>5</v>
      </c>
      <c r="AP68" s="36">
        <v>1</v>
      </c>
      <c r="AQ68" s="36">
        <f t="shared" si="74"/>
        <v>4.375</v>
      </c>
      <c r="AR68" s="36">
        <f t="shared" si="75"/>
        <v>25</v>
      </c>
      <c r="AS68" s="36">
        <f t="shared" si="76"/>
        <v>33.333333333333336</v>
      </c>
      <c r="AT68" s="37">
        <v>40000</v>
      </c>
      <c r="AU68" s="36">
        <f t="shared" si="77"/>
        <v>1000000</v>
      </c>
      <c r="AV68" s="36">
        <f t="shared" si="78"/>
        <v>1333333.3333333335</v>
      </c>
    </row>
    <row r="69" spans="1:48">
      <c r="A69" s="42">
        <v>4</v>
      </c>
      <c r="B69" s="36" t="s">
        <v>191</v>
      </c>
      <c r="C69" s="36">
        <v>0.25</v>
      </c>
      <c r="D69" s="36">
        <v>1</v>
      </c>
      <c r="E69" s="36">
        <v>6</v>
      </c>
      <c r="F69" s="36">
        <v>1</v>
      </c>
      <c r="G69" s="36">
        <f t="shared" si="65"/>
        <v>0.75</v>
      </c>
      <c r="H69" s="36">
        <v>2</v>
      </c>
      <c r="I69" s="36">
        <v>3</v>
      </c>
      <c r="J69" s="36">
        <v>1</v>
      </c>
      <c r="K69" s="36">
        <f t="shared" si="66"/>
        <v>0.75</v>
      </c>
      <c r="L69" s="36">
        <v>2</v>
      </c>
      <c r="M69" s="36">
        <v>2</v>
      </c>
      <c r="N69" s="36">
        <v>1</v>
      </c>
      <c r="O69" s="36">
        <f t="shared" si="67"/>
        <v>0.5</v>
      </c>
      <c r="P69" s="36">
        <v>1</v>
      </c>
      <c r="Q69" s="36">
        <v>4</v>
      </c>
      <c r="R69" s="36">
        <v>1</v>
      </c>
      <c r="S69" s="36">
        <f t="shared" si="68"/>
        <v>0.5</v>
      </c>
      <c r="T69" s="36">
        <v>2</v>
      </c>
      <c r="U69" s="36">
        <v>2</v>
      </c>
      <c r="V69" s="36">
        <v>1</v>
      </c>
      <c r="W69" s="36">
        <f t="shared" si="69"/>
        <v>0.5</v>
      </c>
      <c r="X69" s="36">
        <v>15</v>
      </c>
      <c r="Y69" s="36">
        <v>5</v>
      </c>
      <c r="Z69" s="36">
        <v>1</v>
      </c>
      <c r="AA69" s="36">
        <f t="shared" si="70"/>
        <v>9.375</v>
      </c>
      <c r="AB69" s="36">
        <v>1</v>
      </c>
      <c r="AC69" s="36">
        <v>4</v>
      </c>
      <c r="AD69" s="36">
        <v>2</v>
      </c>
      <c r="AE69" s="36">
        <f t="shared" si="71"/>
        <v>1</v>
      </c>
      <c r="AF69" s="36">
        <v>1</v>
      </c>
      <c r="AG69" s="36">
        <v>4</v>
      </c>
      <c r="AH69" s="36">
        <v>3</v>
      </c>
      <c r="AI69" s="36">
        <f t="shared" si="72"/>
        <v>1.5</v>
      </c>
      <c r="AJ69" s="36">
        <v>1</v>
      </c>
      <c r="AK69" s="36">
        <v>4</v>
      </c>
      <c r="AL69" s="51">
        <v>3</v>
      </c>
      <c r="AM69" s="36">
        <f t="shared" si="73"/>
        <v>1.5</v>
      </c>
      <c r="AN69" s="36">
        <v>4</v>
      </c>
      <c r="AO69" s="36">
        <v>6</v>
      </c>
      <c r="AP69" s="36">
        <v>1</v>
      </c>
      <c r="AQ69" s="36">
        <f t="shared" si="74"/>
        <v>3</v>
      </c>
      <c r="AR69" s="36">
        <f t="shared" si="75"/>
        <v>19.375</v>
      </c>
      <c r="AS69" s="36">
        <f t="shared" si="76"/>
        <v>77.5</v>
      </c>
      <c r="AT69" s="37">
        <v>40000</v>
      </c>
      <c r="AU69" s="36">
        <f t="shared" si="77"/>
        <v>775000</v>
      </c>
      <c r="AV69" s="36">
        <f t="shared" si="78"/>
        <v>3100000</v>
      </c>
    </row>
    <row r="70" spans="1:48">
      <c r="A70" s="42">
        <v>5</v>
      </c>
      <c r="B70" s="36" t="s">
        <v>192</v>
      </c>
      <c r="C70" s="36">
        <v>0.5</v>
      </c>
      <c r="D70" s="36">
        <v>2</v>
      </c>
      <c r="E70" s="36">
        <v>6</v>
      </c>
      <c r="F70" s="36">
        <v>1</v>
      </c>
      <c r="G70" s="36">
        <f t="shared" si="65"/>
        <v>1.5</v>
      </c>
      <c r="H70" s="36">
        <v>2</v>
      </c>
      <c r="I70" s="36">
        <v>4</v>
      </c>
      <c r="J70" s="36">
        <v>1</v>
      </c>
      <c r="K70" s="36">
        <f t="shared" si="66"/>
        <v>1</v>
      </c>
      <c r="L70" s="36">
        <v>1</v>
      </c>
      <c r="M70" s="36">
        <v>3</v>
      </c>
      <c r="N70" s="36">
        <v>1</v>
      </c>
      <c r="O70" s="36">
        <f t="shared" si="67"/>
        <v>0.375</v>
      </c>
      <c r="P70" s="36">
        <v>2</v>
      </c>
      <c r="Q70" s="36">
        <v>6</v>
      </c>
      <c r="R70" s="36">
        <v>1</v>
      </c>
      <c r="S70" s="36">
        <f t="shared" si="68"/>
        <v>1.5</v>
      </c>
      <c r="T70" s="36">
        <v>2</v>
      </c>
      <c r="U70" s="36">
        <v>2</v>
      </c>
      <c r="V70" s="36">
        <v>1</v>
      </c>
      <c r="W70" s="36">
        <f t="shared" si="69"/>
        <v>0.5</v>
      </c>
      <c r="X70" s="36">
        <v>15</v>
      </c>
      <c r="Y70" s="36">
        <v>6</v>
      </c>
      <c r="Z70" s="36">
        <v>1</v>
      </c>
      <c r="AA70" s="36">
        <f t="shared" si="70"/>
        <v>11.25</v>
      </c>
      <c r="AB70" s="36">
        <v>1</v>
      </c>
      <c r="AC70" s="36">
        <v>5</v>
      </c>
      <c r="AD70" s="36">
        <v>2</v>
      </c>
      <c r="AE70" s="36">
        <f t="shared" si="71"/>
        <v>1.25</v>
      </c>
      <c r="AF70" s="36">
        <v>2</v>
      </c>
      <c r="AG70" s="36">
        <v>5</v>
      </c>
      <c r="AH70" s="36">
        <v>3</v>
      </c>
      <c r="AI70" s="36">
        <f t="shared" si="72"/>
        <v>3.75</v>
      </c>
      <c r="AJ70" s="36">
        <v>1</v>
      </c>
      <c r="AK70" s="36">
        <v>5</v>
      </c>
      <c r="AL70" s="51">
        <v>3</v>
      </c>
      <c r="AM70" s="36">
        <f t="shared" si="73"/>
        <v>1.875</v>
      </c>
      <c r="AN70" s="36">
        <v>5</v>
      </c>
      <c r="AO70" s="36">
        <v>7</v>
      </c>
      <c r="AP70" s="36">
        <v>1</v>
      </c>
      <c r="AQ70" s="36">
        <f t="shared" si="74"/>
        <v>4.375</v>
      </c>
      <c r="AR70" s="36">
        <f t="shared" si="75"/>
        <v>27.375</v>
      </c>
      <c r="AS70" s="36">
        <f t="shared" si="76"/>
        <v>54.75</v>
      </c>
      <c r="AT70" s="37">
        <v>40000</v>
      </c>
      <c r="AU70" s="36">
        <f t="shared" si="77"/>
        <v>1095000</v>
      </c>
      <c r="AV70" s="36">
        <f t="shared" si="78"/>
        <v>2190000</v>
      </c>
    </row>
    <row r="71" spans="1:48">
      <c r="A71" s="42">
        <v>6</v>
      </c>
      <c r="B71" s="36" t="s">
        <v>193</v>
      </c>
      <c r="C71" s="36">
        <v>0.25</v>
      </c>
      <c r="D71" s="36">
        <v>2</v>
      </c>
      <c r="E71" s="36">
        <v>5</v>
      </c>
      <c r="F71" s="36">
        <v>1</v>
      </c>
      <c r="G71" s="36">
        <f t="shared" ref="G71" si="79">D71*E71*F71/8</f>
        <v>1.25</v>
      </c>
      <c r="H71" s="36">
        <v>2</v>
      </c>
      <c r="I71" s="36">
        <v>4</v>
      </c>
      <c r="J71" s="36">
        <v>2</v>
      </c>
      <c r="K71" s="36">
        <f t="shared" si="66"/>
        <v>2</v>
      </c>
      <c r="L71" s="36">
        <v>1</v>
      </c>
      <c r="M71" s="36">
        <v>2</v>
      </c>
      <c r="N71" s="36">
        <v>1</v>
      </c>
      <c r="O71" s="36">
        <f t="shared" si="67"/>
        <v>0.25</v>
      </c>
      <c r="P71" s="36">
        <v>1</v>
      </c>
      <c r="Q71" s="36">
        <v>6</v>
      </c>
      <c r="R71" s="36">
        <v>1</v>
      </c>
      <c r="S71" s="36">
        <f t="shared" ref="S71" si="80">P71*Q71*R71/8</f>
        <v>0.75</v>
      </c>
      <c r="T71" s="36">
        <v>4</v>
      </c>
      <c r="U71" s="36">
        <v>3</v>
      </c>
      <c r="V71" s="36">
        <v>1</v>
      </c>
      <c r="W71" s="36">
        <f t="shared" ref="W71" si="81">T71*U71*V71/8</f>
        <v>1.5</v>
      </c>
      <c r="X71" s="36">
        <v>10</v>
      </c>
      <c r="Y71" s="36">
        <v>6</v>
      </c>
      <c r="Z71" s="36">
        <v>1</v>
      </c>
      <c r="AA71" s="36">
        <f t="shared" si="70"/>
        <v>7.5</v>
      </c>
      <c r="AB71" s="36">
        <v>1</v>
      </c>
      <c r="AC71" s="36">
        <v>5</v>
      </c>
      <c r="AD71" s="36">
        <v>3</v>
      </c>
      <c r="AE71" s="36">
        <f t="shared" si="71"/>
        <v>1.875</v>
      </c>
      <c r="AF71" s="36">
        <v>2</v>
      </c>
      <c r="AG71" s="36">
        <v>5</v>
      </c>
      <c r="AH71" s="36">
        <v>3</v>
      </c>
      <c r="AI71" s="36">
        <f t="shared" ref="AI71" si="82">AF71*AG71*AH71/8</f>
        <v>3.75</v>
      </c>
      <c r="AJ71" s="36">
        <v>1</v>
      </c>
      <c r="AK71" s="36">
        <v>4</v>
      </c>
      <c r="AL71" s="36">
        <v>2</v>
      </c>
      <c r="AM71" s="36">
        <f t="shared" ref="AM71" si="83">AJ71*AK71*AL71/8</f>
        <v>1</v>
      </c>
      <c r="AN71" s="36">
        <v>5</v>
      </c>
      <c r="AO71" s="36">
        <v>7</v>
      </c>
      <c r="AP71" s="36">
        <v>1</v>
      </c>
      <c r="AQ71" s="36">
        <f t="shared" si="74"/>
        <v>4.375</v>
      </c>
      <c r="AR71" s="36">
        <f t="shared" si="75"/>
        <v>24.25</v>
      </c>
      <c r="AS71" s="36">
        <f t="shared" si="76"/>
        <v>97</v>
      </c>
      <c r="AT71" s="37">
        <v>40000</v>
      </c>
      <c r="AU71" s="36">
        <f t="shared" si="77"/>
        <v>970000</v>
      </c>
      <c r="AV71" s="36">
        <f t="shared" si="78"/>
        <v>3880000</v>
      </c>
    </row>
    <row r="72" spans="1:48">
      <c r="A72" s="42">
        <v>7</v>
      </c>
      <c r="B72" s="36" t="s">
        <v>194</v>
      </c>
      <c r="C72" s="36">
        <v>0.25</v>
      </c>
      <c r="D72" s="36">
        <v>2</v>
      </c>
      <c r="E72" s="36">
        <v>6</v>
      </c>
      <c r="F72" s="36">
        <v>1</v>
      </c>
      <c r="G72" s="36">
        <f t="shared" ref="G72" si="84">F72*E72*D72/8</f>
        <v>1.5</v>
      </c>
      <c r="H72" s="36">
        <v>2</v>
      </c>
      <c r="I72" s="36">
        <v>3</v>
      </c>
      <c r="J72" s="36">
        <v>1</v>
      </c>
      <c r="K72" s="36">
        <f t="shared" si="66"/>
        <v>0.75</v>
      </c>
      <c r="L72" s="36">
        <v>1</v>
      </c>
      <c r="M72" s="36">
        <v>3</v>
      </c>
      <c r="N72" s="36">
        <v>1</v>
      </c>
      <c r="O72" s="36">
        <f t="shared" si="67"/>
        <v>0.375</v>
      </c>
      <c r="P72" s="36">
        <v>3</v>
      </c>
      <c r="Q72" s="36">
        <v>3</v>
      </c>
      <c r="R72" s="36">
        <v>1</v>
      </c>
      <c r="S72" s="36">
        <f t="shared" ref="S72" si="85">R72*Q72*P72/8</f>
        <v>1.125</v>
      </c>
      <c r="T72" s="36">
        <v>4</v>
      </c>
      <c r="U72" s="36">
        <v>2</v>
      </c>
      <c r="V72" s="36">
        <v>1</v>
      </c>
      <c r="W72" s="36">
        <f t="shared" ref="W72" si="86">V72*U72*T72/8</f>
        <v>1</v>
      </c>
      <c r="X72" s="36">
        <v>20</v>
      </c>
      <c r="Y72" s="36">
        <v>5</v>
      </c>
      <c r="Z72" s="36">
        <v>1</v>
      </c>
      <c r="AA72" s="36">
        <f t="shared" si="70"/>
        <v>12.5</v>
      </c>
      <c r="AB72" s="36">
        <v>2</v>
      </c>
      <c r="AC72" s="36">
        <v>5</v>
      </c>
      <c r="AD72" s="36">
        <v>3</v>
      </c>
      <c r="AE72" s="36">
        <f t="shared" si="71"/>
        <v>3.75</v>
      </c>
      <c r="AF72" s="36">
        <v>2</v>
      </c>
      <c r="AG72" s="36">
        <v>5</v>
      </c>
      <c r="AH72" s="36">
        <v>3</v>
      </c>
      <c r="AI72" s="36">
        <f t="shared" ref="AI72" si="87">AH72*AG72*AF72/8</f>
        <v>3.75</v>
      </c>
      <c r="AJ72" s="36">
        <v>0</v>
      </c>
      <c r="AK72" s="36">
        <v>0</v>
      </c>
      <c r="AL72" s="51">
        <v>0</v>
      </c>
      <c r="AM72" s="36">
        <f t="shared" ref="AM72" si="88">AL72*AK72*AJ72/8</f>
        <v>0</v>
      </c>
      <c r="AN72" s="36">
        <v>5</v>
      </c>
      <c r="AO72" s="36">
        <v>6</v>
      </c>
      <c r="AP72" s="36">
        <v>1</v>
      </c>
      <c r="AQ72" s="36">
        <f t="shared" si="74"/>
        <v>3.75</v>
      </c>
      <c r="AR72" s="36">
        <f t="shared" si="75"/>
        <v>28.5</v>
      </c>
      <c r="AS72" s="36">
        <f t="shared" si="76"/>
        <v>114</v>
      </c>
      <c r="AT72" s="37">
        <v>40000</v>
      </c>
      <c r="AU72" s="36">
        <f t="shared" si="77"/>
        <v>1140000</v>
      </c>
      <c r="AV72" s="36">
        <f t="shared" si="78"/>
        <v>4560000</v>
      </c>
    </row>
    <row r="73" spans="1:48">
      <c r="A73" s="42">
        <v>8</v>
      </c>
      <c r="B73" s="36" t="s">
        <v>195</v>
      </c>
      <c r="C73" s="36">
        <v>0.8</v>
      </c>
      <c r="D73" s="36">
        <v>2</v>
      </c>
      <c r="E73" s="36">
        <v>5</v>
      </c>
      <c r="F73" s="36">
        <v>1</v>
      </c>
      <c r="G73" s="36">
        <f t="shared" si="65"/>
        <v>1.25</v>
      </c>
      <c r="H73" s="36">
        <v>2</v>
      </c>
      <c r="I73" s="36">
        <v>6</v>
      </c>
      <c r="J73" s="36">
        <v>1</v>
      </c>
      <c r="K73" s="36">
        <f t="shared" si="66"/>
        <v>1.5</v>
      </c>
      <c r="L73" s="36">
        <v>2</v>
      </c>
      <c r="M73" s="36">
        <v>2</v>
      </c>
      <c r="N73" s="36">
        <v>1</v>
      </c>
      <c r="O73" s="36">
        <f t="shared" si="67"/>
        <v>0.5</v>
      </c>
      <c r="P73" s="36">
        <v>2</v>
      </c>
      <c r="Q73" s="36">
        <v>3</v>
      </c>
      <c r="R73" s="36">
        <v>1</v>
      </c>
      <c r="S73" s="36">
        <f t="shared" si="68"/>
        <v>0.75</v>
      </c>
      <c r="T73" s="36">
        <v>4</v>
      </c>
      <c r="U73" s="36">
        <v>2</v>
      </c>
      <c r="V73" s="36">
        <v>1</v>
      </c>
      <c r="W73" s="36">
        <f t="shared" si="69"/>
        <v>1</v>
      </c>
      <c r="X73" s="36">
        <v>15</v>
      </c>
      <c r="Y73" s="36">
        <v>6</v>
      </c>
      <c r="Z73" s="36">
        <v>1</v>
      </c>
      <c r="AA73" s="36">
        <f t="shared" si="70"/>
        <v>11.25</v>
      </c>
      <c r="AB73" s="36">
        <v>2</v>
      </c>
      <c r="AC73" s="36">
        <v>5</v>
      </c>
      <c r="AD73" s="36">
        <v>1</v>
      </c>
      <c r="AE73" s="36">
        <f t="shared" si="71"/>
        <v>1.25</v>
      </c>
      <c r="AF73" s="36">
        <v>1</v>
      </c>
      <c r="AG73" s="36">
        <v>5</v>
      </c>
      <c r="AH73" s="36">
        <v>3</v>
      </c>
      <c r="AI73" s="36">
        <f t="shared" si="72"/>
        <v>1.875</v>
      </c>
      <c r="AJ73" s="36">
        <v>1</v>
      </c>
      <c r="AK73" s="36">
        <v>5</v>
      </c>
      <c r="AL73" s="51">
        <v>2</v>
      </c>
      <c r="AM73" s="36">
        <f t="shared" si="73"/>
        <v>1.25</v>
      </c>
      <c r="AN73" s="36">
        <v>5</v>
      </c>
      <c r="AO73" s="36">
        <v>6</v>
      </c>
      <c r="AP73" s="36">
        <v>1</v>
      </c>
      <c r="AQ73" s="36">
        <f t="shared" si="74"/>
        <v>3.75</v>
      </c>
      <c r="AR73" s="36">
        <f t="shared" si="75"/>
        <v>24.375</v>
      </c>
      <c r="AS73" s="36">
        <f t="shared" si="76"/>
        <v>30.46875</v>
      </c>
      <c r="AT73" s="37">
        <v>40000</v>
      </c>
      <c r="AU73" s="36">
        <f t="shared" si="77"/>
        <v>975000</v>
      </c>
      <c r="AV73" s="36">
        <f t="shared" si="78"/>
        <v>1218750</v>
      </c>
    </row>
    <row r="74" spans="1:48">
      <c r="A74" s="42">
        <v>9</v>
      </c>
      <c r="B74" s="36" t="s">
        <v>3</v>
      </c>
      <c r="C74" s="36">
        <v>0.125</v>
      </c>
      <c r="D74" s="36">
        <v>1</v>
      </c>
      <c r="E74" s="36">
        <v>5</v>
      </c>
      <c r="F74" s="36">
        <v>1</v>
      </c>
      <c r="G74" s="36">
        <f t="shared" si="65"/>
        <v>0.625</v>
      </c>
      <c r="H74" s="36">
        <v>2</v>
      </c>
      <c r="I74" s="36">
        <v>2</v>
      </c>
      <c r="J74" s="36">
        <v>1</v>
      </c>
      <c r="K74" s="36">
        <f t="shared" si="66"/>
        <v>0.5</v>
      </c>
      <c r="L74" s="36">
        <v>2</v>
      </c>
      <c r="M74" s="36">
        <v>1</v>
      </c>
      <c r="N74" s="36">
        <v>1</v>
      </c>
      <c r="O74" s="36">
        <f t="shared" si="67"/>
        <v>0.25</v>
      </c>
      <c r="P74" s="36">
        <v>1</v>
      </c>
      <c r="Q74" s="36">
        <v>2</v>
      </c>
      <c r="R74" s="36">
        <v>1</v>
      </c>
      <c r="S74" s="36">
        <f t="shared" si="68"/>
        <v>0.25</v>
      </c>
      <c r="T74" s="36">
        <v>3</v>
      </c>
      <c r="U74" s="36">
        <v>1</v>
      </c>
      <c r="V74" s="36">
        <v>1</v>
      </c>
      <c r="W74" s="36">
        <f t="shared" si="69"/>
        <v>0.375</v>
      </c>
      <c r="X74" s="36">
        <v>10</v>
      </c>
      <c r="Y74" s="36">
        <v>4</v>
      </c>
      <c r="Z74" s="36">
        <v>1</v>
      </c>
      <c r="AA74" s="36">
        <f t="shared" si="70"/>
        <v>5</v>
      </c>
      <c r="AB74" s="36">
        <v>1</v>
      </c>
      <c r="AC74" s="36">
        <v>3</v>
      </c>
      <c r="AD74" s="36">
        <v>2</v>
      </c>
      <c r="AE74" s="36">
        <f t="shared" si="71"/>
        <v>0.75</v>
      </c>
      <c r="AF74" s="36">
        <v>1</v>
      </c>
      <c r="AG74" s="36">
        <v>2</v>
      </c>
      <c r="AH74" s="36">
        <v>3</v>
      </c>
      <c r="AI74" s="36">
        <f t="shared" si="72"/>
        <v>0.75</v>
      </c>
      <c r="AJ74" s="36">
        <v>1</v>
      </c>
      <c r="AK74" s="36">
        <v>3</v>
      </c>
      <c r="AL74" s="51">
        <v>2</v>
      </c>
      <c r="AM74" s="36">
        <f t="shared" si="73"/>
        <v>0.75</v>
      </c>
      <c r="AN74" s="36">
        <v>4</v>
      </c>
      <c r="AO74" s="36">
        <v>4</v>
      </c>
      <c r="AP74" s="36">
        <v>1</v>
      </c>
      <c r="AQ74" s="36">
        <f t="shared" si="74"/>
        <v>2</v>
      </c>
      <c r="AR74" s="36">
        <f t="shared" si="75"/>
        <v>11.25</v>
      </c>
      <c r="AS74" s="36">
        <f t="shared" si="76"/>
        <v>90</v>
      </c>
      <c r="AT74" s="37">
        <v>40000</v>
      </c>
      <c r="AU74" s="36">
        <f t="shared" si="77"/>
        <v>450000</v>
      </c>
      <c r="AV74" s="36">
        <f t="shared" si="78"/>
        <v>3600000</v>
      </c>
    </row>
    <row r="75" spans="1:48">
      <c r="A75" s="42">
        <v>10</v>
      </c>
      <c r="B75" s="36" t="s">
        <v>196</v>
      </c>
      <c r="C75" s="36">
        <v>0.5</v>
      </c>
      <c r="D75" s="36">
        <v>2</v>
      </c>
      <c r="E75" s="36">
        <v>7</v>
      </c>
      <c r="F75" s="36">
        <v>1</v>
      </c>
      <c r="G75" s="36">
        <f t="shared" si="65"/>
        <v>1.75</v>
      </c>
      <c r="H75" s="36">
        <v>2</v>
      </c>
      <c r="I75" s="36">
        <v>5</v>
      </c>
      <c r="J75" s="36">
        <v>1</v>
      </c>
      <c r="K75" s="36">
        <f t="shared" si="66"/>
        <v>1.25</v>
      </c>
      <c r="L75" s="36">
        <v>1</v>
      </c>
      <c r="M75" s="36">
        <v>3</v>
      </c>
      <c r="N75" s="36">
        <v>1</v>
      </c>
      <c r="O75" s="36">
        <f t="shared" si="67"/>
        <v>0.375</v>
      </c>
      <c r="P75" s="36">
        <v>2</v>
      </c>
      <c r="Q75" s="36">
        <v>4</v>
      </c>
      <c r="R75" s="36">
        <v>1</v>
      </c>
      <c r="S75" s="36">
        <f t="shared" si="68"/>
        <v>1</v>
      </c>
      <c r="T75" s="36">
        <v>4</v>
      </c>
      <c r="U75" s="36">
        <v>2</v>
      </c>
      <c r="V75" s="36">
        <v>1</v>
      </c>
      <c r="W75" s="36">
        <f t="shared" si="69"/>
        <v>1</v>
      </c>
      <c r="X75" s="36">
        <v>10</v>
      </c>
      <c r="Y75" s="36">
        <v>6</v>
      </c>
      <c r="Z75" s="36">
        <v>1</v>
      </c>
      <c r="AA75" s="36">
        <f t="shared" si="70"/>
        <v>7.5</v>
      </c>
      <c r="AB75" s="36">
        <v>1</v>
      </c>
      <c r="AC75" s="36">
        <v>5</v>
      </c>
      <c r="AD75" s="36">
        <v>3</v>
      </c>
      <c r="AE75" s="36">
        <f t="shared" si="71"/>
        <v>1.875</v>
      </c>
      <c r="AF75" s="36">
        <v>1</v>
      </c>
      <c r="AG75" s="36">
        <v>5</v>
      </c>
      <c r="AH75" s="36">
        <v>3</v>
      </c>
      <c r="AI75" s="36">
        <f t="shared" si="72"/>
        <v>1.875</v>
      </c>
      <c r="AJ75" s="36">
        <v>0</v>
      </c>
      <c r="AK75" s="36">
        <v>0</v>
      </c>
      <c r="AL75" s="51">
        <v>0</v>
      </c>
      <c r="AM75" s="36">
        <f t="shared" si="73"/>
        <v>0</v>
      </c>
      <c r="AN75" s="36">
        <v>4</v>
      </c>
      <c r="AO75" s="36">
        <v>6</v>
      </c>
      <c r="AP75" s="36">
        <v>1</v>
      </c>
      <c r="AQ75" s="36">
        <f t="shared" si="74"/>
        <v>3</v>
      </c>
      <c r="AR75" s="36">
        <f t="shared" si="75"/>
        <v>19.625</v>
      </c>
      <c r="AS75" s="36">
        <f t="shared" si="76"/>
        <v>39.25</v>
      </c>
      <c r="AT75" s="37">
        <v>40000</v>
      </c>
      <c r="AU75" s="36">
        <f t="shared" si="77"/>
        <v>785000</v>
      </c>
      <c r="AV75" s="36">
        <f t="shared" si="78"/>
        <v>1570000</v>
      </c>
    </row>
    <row r="76" spans="1:48">
      <c r="A76" s="42">
        <v>11</v>
      </c>
      <c r="B76" s="36" t="s">
        <v>197</v>
      </c>
      <c r="C76" s="36">
        <v>0.25</v>
      </c>
      <c r="D76" s="36">
        <v>2</v>
      </c>
      <c r="E76" s="36">
        <v>6</v>
      </c>
      <c r="F76" s="36">
        <v>1</v>
      </c>
      <c r="G76" s="36">
        <f t="shared" si="65"/>
        <v>1.5</v>
      </c>
      <c r="H76" s="36">
        <v>2</v>
      </c>
      <c r="I76" s="36">
        <v>3</v>
      </c>
      <c r="J76" s="36">
        <v>1</v>
      </c>
      <c r="K76" s="36">
        <f t="shared" si="66"/>
        <v>0.75</v>
      </c>
      <c r="L76" s="36">
        <v>1</v>
      </c>
      <c r="M76" s="36">
        <v>2</v>
      </c>
      <c r="N76" s="36">
        <v>1</v>
      </c>
      <c r="O76" s="36">
        <f t="shared" si="67"/>
        <v>0.25</v>
      </c>
      <c r="P76" s="36">
        <v>2</v>
      </c>
      <c r="Q76" s="36">
        <v>4</v>
      </c>
      <c r="R76" s="36">
        <v>1</v>
      </c>
      <c r="S76" s="36">
        <f t="shared" si="68"/>
        <v>1</v>
      </c>
      <c r="T76" s="36">
        <v>3</v>
      </c>
      <c r="U76" s="36">
        <v>2</v>
      </c>
      <c r="V76" s="36">
        <v>1</v>
      </c>
      <c r="W76" s="36">
        <f t="shared" si="69"/>
        <v>0.75</v>
      </c>
      <c r="X76" s="36">
        <v>15</v>
      </c>
      <c r="Y76" s="36">
        <v>5</v>
      </c>
      <c r="Z76" s="36">
        <v>1</v>
      </c>
      <c r="AA76" s="36">
        <f t="shared" si="70"/>
        <v>9.375</v>
      </c>
      <c r="AB76" s="36">
        <v>1</v>
      </c>
      <c r="AC76" s="36">
        <v>4</v>
      </c>
      <c r="AD76" s="36">
        <v>2</v>
      </c>
      <c r="AE76" s="36">
        <f t="shared" si="71"/>
        <v>1</v>
      </c>
      <c r="AF76" s="36">
        <v>1</v>
      </c>
      <c r="AG76" s="36">
        <v>4</v>
      </c>
      <c r="AH76" s="36">
        <v>3</v>
      </c>
      <c r="AI76" s="36">
        <f t="shared" si="72"/>
        <v>1.5</v>
      </c>
      <c r="AJ76" s="36">
        <v>1</v>
      </c>
      <c r="AK76" s="36">
        <v>4</v>
      </c>
      <c r="AL76" s="51">
        <v>3</v>
      </c>
      <c r="AM76" s="36">
        <f t="shared" si="73"/>
        <v>1.5</v>
      </c>
      <c r="AN76" s="36">
        <v>4</v>
      </c>
      <c r="AO76" s="36">
        <v>6</v>
      </c>
      <c r="AP76" s="36">
        <v>1</v>
      </c>
      <c r="AQ76" s="36">
        <f t="shared" si="74"/>
        <v>3</v>
      </c>
      <c r="AR76" s="36">
        <f t="shared" si="75"/>
        <v>20.625</v>
      </c>
      <c r="AS76" s="36">
        <f t="shared" si="76"/>
        <v>82.5</v>
      </c>
      <c r="AT76" s="37">
        <v>40000</v>
      </c>
      <c r="AU76" s="36">
        <f t="shared" si="77"/>
        <v>825000</v>
      </c>
      <c r="AV76" s="36">
        <f t="shared" si="78"/>
        <v>3300000</v>
      </c>
    </row>
    <row r="77" spans="1:48">
      <c r="A77" s="42">
        <v>12</v>
      </c>
      <c r="B77" s="36" t="s">
        <v>198</v>
      </c>
      <c r="C77" s="36">
        <v>0.5</v>
      </c>
      <c r="D77" s="36">
        <v>2</v>
      </c>
      <c r="E77" s="36">
        <v>6</v>
      </c>
      <c r="F77" s="36">
        <v>1</v>
      </c>
      <c r="G77" s="36">
        <f t="shared" si="65"/>
        <v>1.5</v>
      </c>
      <c r="H77" s="36">
        <v>2</v>
      </c>
      <c r="I77" s="36">
        <v>4</v>
      </c>
      <c r="J77" s="36">
        <v>1</v>
      </c>
      <c r="K77" s="36">
        <f t="shared" si="66"/>
        <v>1</v>
      </c>
      <c r="L77" s="36">
        <v>1</v>
      </c>
      <c r="M77" s="36">
        <v>3</v>
      </c>
      <c r="N77" s="36">
        <v>1</v>
      </c>
      <c r="O77" s="36">
        <f t="shared" si="67"/>
        <v>0.375</v>
      </c>
      <c r="P77" s="36">
        <v>2</v>
      </c>
      <c r="Q77" s="36">
        <v>3</v>
      </c>
      <c r="R77" s="36">
        <v>1</v>
      </c>
      <c r="S77" s="36">
        <f t="shared" si="68"/>
        <v>0.75</v>
      </c>
      <c r="T77" s="36">
        <v>4</v>
      </c>
      <c r="U77" s="36">
        <v>2</v>
      </c>
      <c r="V77" s="36">
        <v>1</v>
      </c>
      <c r="W77" s="36">
        <f t="shared" si="69"/>
        <v>1</v>
      </c>
      <c r="X77" s="36">
        <v>15</v>
      </c>
      <c r="Y77" s="36">
        <v>6</v>
      </c>
      <c r="Z77" s="36">
        <v>1</v>
      </c>
      <c r="AA77" s="36">
        <f t="shared" si="70"/>
        <v>11.25</v>
      </c>
      <c r="AB77" s="36">
        <v>1</v>
      </c>
      <c r="AC77" s="36">
        <v>4</v>
      </c>
      <c r="AD77" s="36">
        <v>3</v>
      </c>
      <c r="AE77" s="36">
        <f t="shared" si="71"/>
        <v>1.5</v>
      </c>
      <c r="AF77" s="36">
        <v>2</v>
      </c>
      <c r="AG77" s="36">
        <v>5</v>
      </c>
      <c r="AH77" s="36">
        <v>3</v>
      </c>
      <c r="AI77" s="36">
        <f t="shared" si="72"/>
        <v>3.75</v>
      </c>
      <c r="AJ77" s="36">
        <v>1</v>
      </c>
      <c r="AK77" s="36">
        <v>5</v>
      </c>
      <c r="AL77" s="51">
        <v>3</v>
      </c>
      <c r="AM77" s="36">
        <f t="shared" si="73"/>
        <v>1.875</v>
      </c>
      <c r="AN77" s="36">
        <v>6</v>
      </c>
      <c r="AO77" s="36">
        <v>7</v>
      </c>
      <c r="AP77" s="36">
        <v>1</v>
      </c>
      <c r="AQ77" s="36">
        <f t="shared" si="74"/>
        <v>5.25</v>
      </c>
      <c r="AR77" s="36">
        <f t="shared" si="75"/>
        <v>28.25</v>
      </c>
      <c r="AS77" s="36">
        <f t="shared" si="76"/>
        <v>56.5</v>
      </c>
      <c r="AT77" s="37">
        <v>40000</v>
      </c>
      <c r="AU77" s="36">
        <f t="shared" si="77"/>
        <v>1130000</v>
      </c>
      <c r="AV77" s="36">
        <f t="shared" si="78"/>
        <v>2260000</v>
      </c>
    </row>
    <row r="78" spans="1:48">
      <c r="A78" s="42">
        <v>13</v>
      </c>
      <c r="B78" s="36" t="s">
        <v>199</v>
      </c>
      <c r="C78" s="36">
        <v>0.5</v>
      </c>
      <c r="D78" s="36">
        <v>1</v>
      </c>
      <c r="E78" s="36">
        <v>6</v>
      </c>
      <c r="F78" s="36">
        <v>1</v>
      </c>
      <c r="G78" s="36">
        <f t="shared" si="65"/>
        <v>0.75</v>
      </c>
      <c r="H78" s="36">
        <v>2</v>
      </c>
      <c r="I78" s="36">
        <v>5</v>
      </c>
      <c r="J78" s="36">
        <v>1</v>
      </c>
      <c r="K78" s="36">
        <f t="shared" si="66"/>
        <v>1.25</v>
      </c>
      <c r="L78" s="36">
        <v>1</v>
      </c>
      <c r="M78" s="36">
        <v>3</v>
      </c>
      <c r="N78" s="36">
        <v>1</v>
      </c>
      <c r="O78" s="36">
        <f t="shared" si="67"/>
        <v>0.375</v>
      </c>
      <c r="P78" s="36">
        <v>1</v>
      </c>
      <c r="Q78" s="36">
        <v>4</v>
      </c>
      <c r="R78" s="36">
        <v>1</v>
      </c>
      <c r="S78" s="36">
        <f t="shared" si="68"/>
        <v>0.5</v>
      </c>
      <c r="T78" s="36">
        <v>5</v>
      </c>
      <c r="U78" s="36">
        <v>2</v>
      </c>
      <c r="V78" s="36">
        <v>1</v>
      </c>
      <c r="W78" s="36">
        <f t="shared" si="69"/>
        <v>1.25</v>
      </c>
      <c r="X78" s="36">
        <v>20</v>
      </c>
      <c r="Y78" s="36">
        <v>6</v>
      </c>
      <c r="Z78" s="36">
        <v>1</v>
      </c>
      <c r="AA78" s="36">
        <f t="shared" si="70"/>
        <v>15</v>
      </c>
      <c r="AB78" s="36">
        <v>1</v>
      </c>
      <c r="AC78" s="36">
        <v>5</v>
      </c>
      <c r="AD78" s="36">
        <v>2</v>
      </c>
      <c r="AE78" s="36">
        <f t="shared" si="71"/>
        <v>1.25</v>
      </c>
      <c r="AF78" s="36">
        <v>1</v>
      </c>
      <c r="AG78" s="36">
        <v>5</v>
      </c>
      <c r="AH78" s="36">
        <v>3</v>
      </c>
      <c r="AI78" s="36">
        <f t="shared" si="72"/>
        <v>1.875</v>
      </c>
      <c r="AJ78" s="36">
        <v>1</v>
      </c>
      <c r="AK78" s="36">
        <v>5</v>
      </c>
      <c r="AL78" s="51">
        <v>3</v>
      </c>
      <c r="AM78" s="36">
        <f t="shared" si="73"/>
        <v>1.875</v>
      </c>
      <c r="AN78" s="36">
        <v>7</v>
      </c>
      <c r="AO78" s="36">
        <v>7</v>
      </c>
      <c r="AP78" s="36">
        <v>1</v>
      </c>
      <c r="AQ78" s="36">
        <f t="shared" si="74"/>
        <v>6.125</v>
      </c>
      <c r="AR78" s="36">
        <f t="shared" si="75"/>
        <v>30.25</v>
      </c>
      <c r="AS78" s="36">
        <f t="shared" si="76"/>
        <v>60.5</v>
      </c>
      <c r="AT78" s="37">
        <v>40000</v>
      </c>
      <c r="AU78" s="36">
        <f t="shared" si="77"/>
        <v>1210000</v>
      </c>
      <c r="AV78" s="36">
        <f t="shared" si="78"/>
        <v>2420000</v>
      </c>
    </row>
    <row r="79" spans="1:48">
      <c r="A79" s="42">
        <v>14</v>
      </c>
      <c r="B79" s="36" t="s">
        <v>177</v>
      </c>
      <c r="C79" s="36">
        <v>0.25</v>
      </c>
      <c r="D79" s="36">
        <v>2</v>
      </c>
      <c r="E79" s="36">
        <v>5</v>
      </c>
      <c r="F79" s="36">
        <v>1</v>
      </c>
      <c r="G79" s="36">
        <f t="shared" si="65"/>
        <v>1.25</v>
      </c>
      <c r="H79" s="36">
        <v>2</v>
      </c>
      <c r="I79" s="36">
        <v>3</v>
      </c>
      <c r="J79" s="36">
        <v>1</v>
      </c>
      <c r="K79" s="36">
        <f t="shared" si="66"/>
        <v>0.75</v>
      </c>
      <c r="L79" s="36">
        <v>2</v>
      </c>
      <c r="M79" s="36">
        <v>2</v>
      </c>
      <c r="N79" s="36">
        <v>1</v>
      </c>
      <c r="O79" s="36">
        <f t="shared" si="67"/>
        <v>0.5</v>
      </c>
      <c r="P79" s="36">
        <v>2</v>
      </c>
      <c r="Q79" s="36">
        <v>2</v>
      </c>
      <c r="R79" s="36">
        <v>1</v>
      </c>
      <c r="S79" s="36">
        <f t="shared" si="68"/>
        <v>0.5</v>
      </c>
      <c r="T79" s="36">
        <v>3</v>
      </c>
      <c r="U79" s="36">
        <v>1</v>
      </c>
      <c r="V79" s="36">
        <v>1</v>
      </c>
      <c r="W79" s="36">
        <f t="shared" si="69"/>
        <v>0.375</v>
      </c>
      <c r="X79" s="36">
        <v>15</v>
      </c>
      <c r="Y79" s="36">
        <v>5</v>
      </c>
      <c r="Z79" s="36">
        <v>1</v>
      </c>
      <c r="AA79" s="36">
        <f t="shared" si="70"/>
        <v>9.375</v>
      </c>
      <c r="AB79" s="36">
        <v>1</v>
      </c>
      <c r="AC79" s="36">
        <v>4</v>
      </c>
      <c r="AD79" s="36">
        <v>2</v>
      </c>
      <c r="AE79" s="36">
        <f t="shared" si="71"/>
        <v>1</v>
      </c>
      <c r="AF79" s="36">
        <v>1</v>
      </c>
      <c r="AG79" s="36">
        <v>4</v>
      </c>
      <c r="AH79" s="36">
        <v>3</v>
      </c>
      <c r="AI79" s="36">
        <f t="shared" si="72"/>
        <v>1.5</v>
      </c>
      <c r="AJ79" s="36">
        <v>0</v>
      </c>
      <c r="AK79" s="36">
        <v>0</v>
      </c>
      <c r="AL79" s="51">
        <v>3</v>
      </c>
      <c r="AM79" s="36">
        <f t="shared" si="73"/>
        <v>0</v>
      </c>
      <c r="AN79" s="36">
        <v>5</v>
      </c>
      <c r="AO79" s="36">
        <v>6</v>
      </c>
      <c r="AP79" s="36">
        <v>1</v>
      </c>
      <c r="AQ79" s="36">
        <f t="shared" si="74"/>
        <v>3.75</v>
      </c>
      <c r="AR79" s="36">
        <f t="shared" si="75"/>
        <v>19</v>
      </c>
      <c r="AS79" s="36">
        <f t="shared" si="76"/>
        <v>76</v>
      </c>
      <c r="AT79" s="37">
        <v>40000</v>
      </c>
      <c r="AU79" s="36">
        <f t="shared" si="77"/>
        <v>760000</v>
      </c>
      <c r="AV79" s="36">
        <f t="shared" si="78"/>
        <v>3040000</v>
      </c>
    </row>
    <row r="80" spans="1:48">
      <c r="A80" s="42">
        <v>15</v>
      </c>
      <c r="B80" s="36" t="s">
        <v>200</v>
      </c>
      <c r="C80" s="36">
        <v>0.125</v>
      </c>
      <c r="D80" s="36">
        <v>1</v>
      </c>
      <c r="E80" s="36">
        <v>5</v>
      </c>
      <c r="F80" s="36">
        <v>1</v>
      </c>
      <c r="G80" s="36">
        <f t="shared" si="65"/>
        <v>0.625</v>
      </c>
      <c r="H80" s="36">
        <v>2</v>
      </c>
      <c r="I80" s="36">
        <v>2</v>
      </c>
      <c r="J80" s="36">
        <v>1</v>
      </c>
      <c r="K80" s="36">
        <f t="shared" si="66"/>
        <v>0.5</v>
      </c>
      <c r="L80" s="36">
        <v>3</v>
      </c>
      <c r="M80" s="36">
        <v>1</v>
      </c>
      <c r="N80" s="36">
        <v>1</v>
      </c>
      <c r="O80" s="36">
        <f t="shared" si="67"/>
        <v>0.375</v>
      </c>
      <c r="P80" s="36">
        <v>1</v>
      </c>
      <c r="Q80" s="36">
        <v>2</v>
      </c>
      <c r="R80" s="36">
        <v>1</v>
      </c>
      <c r="S80" s="36">
        <f t="shared" si="68"/>
        <v>0.25</v>
      </c>
      <c r="T80" s="36">
        <v>2</v>
      </c>
      <c r="U80" s="36">
        <v>1</v>
      </c>
      <c r="V80" s="36">
        <v>1</v>
      </c>
      <c r="W80" s="36">
        <f t="shared" si="69"/>
        <v>0.25</v>
      </c>
      <c r="X80" s="36">
        <v>10</v>
      </c>
      <c r="Y80" s="36">
        <v>4</v>
      </c>
      <c r="Z80" s="36">
        <v>1</v>
      </c>
      <c r="AA80" s="36">
        <f t="shared" si="70"/>
        <v>5</v>
      </c>
      <c r="AB80" s="36">
        <v>1</v>
      </c>
      <c r="AC80" s="36">
        <v>3</v>
      </c>
      <c r="AD80" s="36">
        <v>2</v>
      </c>
      <c r="AE80" s="36">
        <f t="shared" si="71"/>
        <v>0.75</v>
      </c>
      <c r="AF80" s="36">
        <v>1</v>
      </c>
      <c r="AG80" s="36">
        <v>2</v>
      </c>
      <c r="AH80" s="36">
        <v>3</v>
      </c>
      <c r="AI80" s="36">
        <f t="shared" si="72"/>
        <v>0.75</v>
      </c>
      <c r="AJ80" s="36">
        <v>0</v>
      </c>
      <c r="AK80" s="36">
        <v>0</v>
      </c>
      <c r="AL80" s="51">
        <v>0</v>
      </c>
      <c r="AM80" s="36">
        <f t="shared" si="73"/>
        <v>0</v>
      </c>
      <c r="AN80" s="36">
        <v>3</v>
      </c>
      <c r="AO80" s="36">
        <v>4</v>
      </c>
      <c r="AP80" s="36">
        <v>1</v>
      </c>
      <c r="AQ80" s="36">
        <f t="shared" si="74"/>
        <v>1.5</v>
      </c>
      <c r="AR80" s="36">
        <f t="shared" si="75"/>
        <v>10</v>
      </c>
      <c r="AS80" s="36">
        <f t="shared" si="76"/>
        <v>80</v>
      </c>
      <c r="AT80" s="37">
        <v>40000</v>
      </c>
      <c r="AU80" s="36">
        <f t="shared" si="77"/>
        <v>400000</v>
      </c>
      <c r="AV80" s="36">
        <f t="shared" si="78"/>
        <v>3200000</v>
      </c>
    </row>
    <row r="81" spans="1:48">
      <c r="A81" s="42">
        <v>16</v>
      </c>
      <c r="B81" s="36" t="s">
        <v>201</v>
      </c>
      <c r="C81" s="36">
        <v>0.4</v>
      </c>
      <c r="D81" s="36">
        <v>2</v>
      </c>
      <c r="E81" s="36">
        <v>6</v>
      </c>
      <c r="F81" s="36">
        <v>1</v>
      </c>
      <c r="G81" s="36">
        <f t="shared" si="65"/>
        <v>1.5</v>
      </c>
      <c r="H81" s="36">
        <v>2</v>
      </c>
      <c r="I81" s="36">
        <v>3</v>
      </c>
      <c r="J81" s="36">
        <v>1</v>
      </c>
      <c r="K81" s="36">
        <f t="shared" si="66"/>
        <v>0.75</v>
      </c>
      <c r="L81" s="36">
        <v>1</v>
      </c>
      <c r="M81" s="36">
        <v>3</v>
      </c>
      <c r="N81" s="36">
        <v>1</v>
      </c>
      <c r="O81" s="36">
        <f t="shared" si="67"/>
        <v>0.375</v>
      </c>
      <c r="P81" s="36">
        <v>3</v>
      </c>
      <c r="Q81" s="36">
        <v>3</v>
      </c>
      <c r="R81" s="36">
        <v>1</v>
      </c>
      <c r="S81" s="36">
        <f t="shared" si="68"/>
        <v>1.125</v>
      </c>
      <c r="T81" s="36">
        <v>4</v>
      </c>
      <c r="U81" s="36">
        <v>2</v>
      </c>
      <c r="V81" s="36">
        <v>1</v>
      </c>
      <c r="W81" s="36">
        <f t="shared" si="69"/>
        <v>1</v>
      </c>
      <c r="X81" s="36">
        <v>20</v>
      </c>
      <c r="Y81" s="36">
        <v>5</v>
      </c>
      <c r="Z81" s="36">
        <v>1</v>
      </c>
      <c r="AA81" s="36">
        <f t="shared" si="70"/>
        <v>12.5</v>
      </c>
      <c r="AB81" s="36">
        <v>2</v>
      </c>
      <c r="AC81" s="36">
        <v>5</v>
      </c>
      <c r="AD81" s="36">
        <v>3</v>
      </c>
      <c r="AE81" s="36">
        <f t="shared" si="71"/>
        <v>3.75</v>
      </c>
      <c r="AF81" s="36">
        <v>2</v>
      </c>
      <c r="AG81" s="36">
        <v>5</v>
      </c>
      <c r="AH81" s="36">
        <v>3</v>
      </c>
      <c r="AI81" s="36">
        <f t="shared" si="72"/>
        <v>3.75</v>
      </c>
      <c r="AJ81" s="36">
        <v>0</v>
      </c>
      <c r="AK81" s="36">
        <v>0</v>
      </c>
      <c r="AL81" s="51">
        <v>0</v>
      </c>
      <c r="AM81" s="36">
        <f t="shared" si="73"/>
        <v>0</v>
      </c>
      <c r="AN81" s="36">
        <v>5</v>
      </c>
      <c r="AO81" s="36">
        <v>6</v>
      </c>
      <c r="AP81" s="36">
        <v>1</v>
      </c>
      <c r="AQ81" s="36">
        <f t="shared" si="74"/>
        <v>3.75</v>
      </c>
      <c r="AR81" s="36">
        <f t="shared" si="75"/>
        <v>28.5</v>
      </c>
      <c r="AS81" s="36">
        <f t="shared" si="76"/>
        <v>71.25</v>
      </c>
      <c r="AT81" s="37">
        <v>40000</v>
      </c>
      <c r="AU81" s="36">
        <f t="shared" si="77"/>
        <v>1140000</v>
      </c>
      <c r="AV81" s="36">
        <f t="shared" si="78"/>
        <v>2850000</v>
      </c>
    </row>
    <row r="82" spans="1:48">
      <c r="A82" s="42">
        <v>17</v>
      </c>
      <c r="B82" s="36" t="s">
        <v>202</v>
      </c>
      <c r="C82" s="36">
        <v>0.25</v>
      </c>
      <c r="D82" s="36">
        <v>1</v>
      </c>
      <c r="E82" s="36">
        <v>6</v>
      </c>
      <c r="F82" s="36">
        <v>1</v>
      </c>
      <c r="G82" s="36">
        <f t="shared" si="65"/>
        <v>0.75</v>
      </c>
      <c r="H82" s="36">
        <v>2</v>
      </c>
      <c r="I82" s="36">
        <v>3</v>
      </c>
      <c r="J82" s="36">
        <v>1</v>
      </c>
      <c r="K82" s="36">
        <f t="shared" si="66"/>
        <v>0.75</v>
      </c>
      <c r="L82" s="36">
        <v>1</v>
      </c>
      <c r="M82" s="36">
        <v>2</v>
      </c>
      <c r="N82" s="36">
        <v>1</v>
      </c>
      <c r="O82" s="36">
        <f t="shared" si="67"/>
        <v>0.25</v>
      </c>
      <c r="P82" s="36">
        <v>1</v>
      </c>
      <c r="Q82" s="36">
        <v>4</v>
      </c>
      <c r="R82" s="36">
        <v>1</v>
      </c>
      <c r="S82" s="36">
        <f t="shared" si="68"/>
        <v>0.5</v>
      </c>
      <c r="T82" s="36">
        <v>2</v>
      </c>
      <c r="U82" s="36">
        <v>2</v>
      </c>
      <c r="V82" s="36">
        <v>1</v>
      </c>
      <c r="W82" s="36">
        <f t="shared" si="69"/>
        <v>0.5</v>
      </c>
      <c r="X82" s="36">
        <v>10</v>
      </c>
      <c r="Y82" s="36">
        <v>5</v>
      </c>
      <c r="Z82" s="36">
        <v>1</v>
      </c>
      <c r="AA82" s="36">
        <f t="shared" si="70"/>
        <v>6.25</v>
      </c>
      <c r="AB82" s="36">
        <v>1</v>
      </c>
      <c r="AC82" s="36">
        <v>4</v>
      </c>
      <c r="AD82" s="36">
        <v>2</v>
      </c>
      <c r="AE82" s="36">
        <f t="shared" si="71"/>
        <v>1</v>
      </c>
      <c r="AF82" s="36">
        <v>1</v>
      </c>
      <c r="AG82" s="36">
        <v>4</v>
      </c>
      <c r="AH82" s="36">
        <v>3</v>
      </c>
      <c r="AI82" s="36">
        <f t="shared" si="72"/>
        <v>1.5</v>
      </c>
      <c r="AJ82" s="36">
        <v>1</v>
      </c>
      <c r="AK82" s="36">
        <v>4</v>
      </c>
      <c r="AL82" s="51">
        <v>3</v>
      </c>
      <c r="AM82" s="36">
        <f t="shared" si="73"/>
        <v>1.5</v>
      </c>
      <c r="AN82" s="36">
        <v>4</v>
      </c>
      <c r="AO82" s="36">
        <v>6</v>
      </c>
      <c r="AP82" s="36">
        <v>1</v>
      </c>
      <c r="AQ82" s="36">
        <f t="shared" si="74"/>
        <v>3</v>
      </c>
      <c r="AR82" s="36">
        <f t="shared" si="75"/>
        <v>16</v>
      </c>
      <c r="AS82" s="36">
        <f t="shared" si="76"/>
        <v>64</v>
      </c>
      <c r="AT82" s="37">
        <v>40000</v>
      </c>
      <c r="AU82" s="36">
        <f t="shared" si="77"/>
        <v>640000</v>
      </c>
      <c r="AV82" s="36">
        <f t="shared" si="78"/>
        <v>2560000</v>
      </c>
    </row>
    <row r="83" spans="1:48">
      <c r="A83" s="42">
        <v>18</v>
      </c>
      <c r="B83" s="36" t="s">
        <v>203</v>
      </c>
      <c r="C83" s="36">
        <v>0.25</v>
      </c>
      <c r="D83" s="36">
        <v>2</v>
      </c>
      <c r="E83" s="36">
        <v>5</v>
      </c>
      <c r="F83" s="36">
        <v>1</v>
      </c>
      <c r="G83" s="36">
        <f t="shared" si="65"/>
        <v>1.25</v>
      </c>
      <c r="H83" s="36">
        <v>2</v>
      </c>
      <c r="I83" s="36">
        <v>3</v>
      </c>
      <c r="J83" s="36">
        <v>1</v>
      </c>
      <c r="K83" s="36">
        <f t="shared" si="66"/>
        <v>0.75</v>
      </c>
      <c r="L83" s="36">
        <v>2</v>
      </c>
      <c r="M83" s="36">
        <v>2</v>
      </c>
      <c r="N83" s="36">
        <v>1</v>
      </c>
      <c r="O83" s="36">
        <f t="shared" si="67"/>
        <v>0.5</v>
      </c>
      <c r="P83" s="36">
        <v>2</v>
      </c>
      <c r="Q83" s="36">
        <v>2</v>
      </c>
      <c r="R83" s="36">
        <v>1</v>
      </c>
      <c r="S83" s="36">
        <f t="shared" si="68"/>
        <v>0.5</v>
      </c>
      <c r="T83" s="36">
        <v>3</v>
      </c>
      <c r="U83" s="36">
        <v>1</v>
      </c>
      <c r="V83" s="36">
        <v>1</v>
      </c>
      <c r="W83" s="36">
        <f t="shared" si="69"/>
        <v>0.375</v>
      </c>
      <c r="X83" s="36">
        <v>15</v>
      </c>
      <c r="Y83" s="36">
        <v>5</v>
      </c>
      <c r="Z83" s="36">
        <v>1</v>
      </c>
      <c r="AA83" s="36">
        <f t="shared" si="70"/>
        <v>9.375</v>
      </c>
      <c r="AB83" s="36">
        <v>1</v>
      </c>
      <c r="AC83" s="36">
        <v>4</v>
      </c>
      <c r="AD83" s="36">
        <v>2</v>
      </c>
      <c r="AE83" s="36">
        <f t="shared" si="71"/>
        <v>1</v>
      </c>
      <c r="AF83" s="36">
        <v>1</v>
      </c>
      <c r="AG83" s="36">
        <v>4</v>
      </c>
      <c r="AH83" s="36">
        <v>3</v>
      </c>
      <c r="AI83" s="36">
        <f t="shared" si="72"/>
        <v>1.5</v>
      </c>
      <c r="AJ83" s="36">
        <v>0</v>
      </c>
      <c r="AK83" s="36">
        <v>0</v>
      </c>
      <c r="AL83" s="51">
        <v>3</v>
      </c>
      <c r="AM83" s="36">
        <f t="shared" si="73"/>
        <v>0</v>
      </c>
      <c r="AN83" s="36">
        <v>5</v>
      </c>
      <c r="AO83" s="36">
        <v>6</v>
      </c>
      <c r="AP83" s="36">
        <v>1</v>
      </c>
      <c r="AQ83" s="36">
        <f t="shared" si="74"/>
        <v>3.75</v>
      </c>
      <c r="AR83" s="36">
        <f t="shared" si="75"/>
        <v>19</v>
      </c>
      <c r="AS83" s="36">
        <f t="shared" si="76"/>
        <v>76</v>
      </c>
      <c r="AT83" s="37">
        <v>40000</v>
      </c>
      <c r="AU83" s="36">
        <f t="shared" si="77"/>
        <v>760000</v>
      </c>
      <c r="AV83" s="36">
        <f t="shared" si="78"/>
        <v>3040000</v>
      </c>
    </row>
    <row r="84" spans="1:48">
      <c r="A84" s="42">
        <v>19</v>
      </c>
      <c r="B84" s="36" t="s">
        <v>115</v>
      </c>
      <c r="C84" s="36">
        <v>0.25</v>
      </c>
      <c r="D84" s="36">
        <v>1</v>
      </c>
      <c r="E84" s="36">
        <v>6</v>
      </c>
      <c r="F84" s="36">
        <v>1</v>
      </c>
      <c r="G84" s="36">
        <f t="shared" si="65"/>
        <v>0.75</v>
      </c>
      <c r="H84" s="36">
        <v>2</v>
      </c>
      <c r="I84" s="36">
        <v>4</v>
      </c>
      <c r="J84" s="36">
        <v>1</v>
      </c>
      <c r="K84" s="36">
        <f t="shared" si="66"/>
        <v>1</v>
      </c>
      <c r="L84" s="36">
        <v>1</v>
      </c>
      <c r="M84" s="36">
        <v>2</v>
      </c>
      <c r="N84" s="36">
        <v>1</v>
      </c>
      <c r="O84" s="36">
        <f t="shared" si="67"/>
        <v>0.25</v>
      </c>
      <c r="P84" s="36">
        <v>1</v>
      </c>
      <c r="Q84" s="36">
        <v>4</v>
      </c>
      <c r="R84" s="36">
        <v>1</v>
      </c>
      <c r="S84" s="36">
        <f t="shared" si="68"/>
        <v>0.5</v>
      </c>
      <c r="T84" s="36">
        <v>4</v>
      </c>
      <c r="U84" s="36">
        <v>1</v>
      </c>
      <c r="V84" s="36">
        <v>1</v>
      </c>
      <c r="W84" s="36">
        <f t="shared" si="69"/>
        <v>0.5</v>
      </c>
      <c r="X84" s="36">
        <v>10</v>
      </c>
      <c r="Y84" s="36">
        <v>5</v>
      </c>
      <c r="Z84" s="36">
        <v>1</v>
      </c>
      <c r="AA84" s="36">
        <f t="shared" si="70"/>
        <v>6.25</v>
      </c>
      <c r="AB84" s="36">
        <v>1</v>
      </c>
      <c r="AC84" s="36">
        <v>5</v>
      </c>
      <c r="AD84" s="36">
        <v>2</v>
      </c>
      <c r="AE84" s="36">
        <f t="shared" si="71"/>
        <v>1.25</v>
      </c>
      <c r="AF84" s="36">
        <v>1</v>
      </c>
      <c r="AG84" s="36">
        <v>5</v>
      </c>
      <c r="AH84" s="36">
        <v>3</v>
      </c>
      <c r="AI84" s="36">
        <f t="shared" si="72"/>
        <v>1.875</v>
      </c>
      <c r="AJ84" s="36">
        <v>0</v>
      </c>
      <c r="AK84" s="36">
        <v>0</v>
      </c>
      <c r="AL84" s="51">
        <v>0</v>
      </c>
      <c r="AM84" s="36">
        <f t="shared" si="73"/>
        <v>0</v>
      </c>
      <c r="AN84" s="36">
        <v>5</v>
      </c>
      <c r="AO84" s="36">
        <v>6</v>
      </c>
      <c r="AP84" s="36">
        <v>1</v>
      </c>
      <c r="AQ84" s="36">
        <f t="shared" si="74"/>
        <v>3.75</v>
      </c>
      <c r="AR84" s="36">
        <f t="shared" si="75"/>
        <v>16.125</v>
      </c>
      <c r="AS84" s="36">
        <f t="shared" si="76"/>
        <v>64.5</v>
      </c>
      <c r="AT84" s="37">
        <v>40000</v>
      </c>
      <c r="AU84" s="36">
        <f t="shared" si="77"/>
        <v>645000</v>
      </c>
      <c r="AV84" s="36">
        <f t="shared" si="78"/>
        <v>2580000</v>
      </c>
    </row>
    <row r="85" spans="1:48">
      <c r="A85" s="42">
        <v>20</v>
      </c>
      <c r="B85" s="36" t="s">
        <v>204</v>
      </c>
      <c r="C85" s="36">
        <v>0.25</v>
      </c>
      <c r="D85" s="36">
        <v>2</v>
      </c>
      <c r="E85" s="36">
        <v>6</v>
      </c>
      <c r="F85" s="36">
        <v>1</v>
      </c>
      <c r="G85" s="36">
        <f t="shared" si="65"/>
        <v>1.5</v>
      </c>
      <c r="H85" s="36">
        <v>2</v>
      </c>
      <c r="I85" s="36">
        <v>3</v>
      </c>
      <c r="J85" s="36">
        <v>1</v>
      </c>
      <c r="K85" s="36">
        <f t="shared" si="66"/>
        <v>0.75</v>
      </c>
      <c r="L85" s="36">
        <v>1</v>
      </c>
      <c r="M85" s="36">
        <v>2</v>
      </c>
      <c r="N85" s="36">
        <v>1</v>
      </c>
      <c r="O85" s="36">
        <f t="shared" si="67"/>
        <v>0.25</v>
      </c>
      <c r="P85" s="36">
        <v>2</v>
      </c>
      <c r="Q85" s="36">
        <v>4</v>
      </c>
      <c r="R85" s="36">
        <v>1</v>
      </c>
      <c r="S85" s="36">
        <f t="shared" si="68"/>
        <v>1</v>
      </c>
      <c r="T85" s="36">
        <v>3</v>
      </c>
      <c r="U85" s="36">
        <v>2</v>
      </c>
      <c r="V85" s="36">
        <v>1</v>
      </c>
      <c r="W85" s="36">
        <f t="shared" si="69"/>
        <v>0.75</v>
      </c>
      <c r="X85" s="36">
        <v>15</v>
      </c>
      <c r="Y85" s="36">
        <v>5</v>
      </c>
      <c r="Z85" s="36">
        <v>1</v>
      </c>
      <c r="AA85" s="36">
        <f t="shared" si="70"/>
        <v>9.375</v>
      </c>
      <c r="AB85" s="36">
        <v>1</v>
      </c>
      <c r="AC85" s="36">
        <v>4</v>
      </c>
      <c r="AD85" s="36">
        <v>2</v>
      </c>
      <c r="AE85" s="36">
        <f t="shared" si="71"/>
        <v>1</v>
      </c>
      <c r="AF85" s="36">
        <v>1</v>
      </c>
      <c r="AG85" s="36">
        <v>4</v>
      </c>
      <c r="AH85" s="36">
        <v>3</v>
      </c>
      <c r="AI85" s="36">
        <f t="shared" si="72"/>
        <v>1.5</v>
      </c>
      <c r="AJ85" s="36">
        <v>1</v>
      </c>
      <c r="AK85" s="36">
        <v>4</v>
      </c>
      <c r="AL85" s="51">
        <v>3</v>
      </c>
      <c r="AM85" s="36">
        <f t="shared" si="73"/>
        <v>1.5</v>
      </c>
      <c r="AN85" s="36">
        <v>4</v>
      </c>
      <c r="AO85" s="36">
        <v>6</v>
      </c>
      <c r="AP85" s="36">
        <v>1</v>
      </c>
      <c r="AQ85" s="36">
        <f t="shared" si="74"/>
        <v>3</v>
      </c>
      <c r="AR85" s="36">
        <f t="shared" si="75"/>
        <v>20.625</v>
      </c>
      <c r="AS85" s="36">
        <f t="shared" si="76"/>
        <v>82.5</v>
      </c>
      <c r="AT85" s="37">
        <v>40000</v>
      </c>
      <c r="AU85" s="36">
        <f t="shared" si="77"/>
        <v>825000</v>
      </c>
      <c r="AV85" s="36">
        <f t="shared" si="78"/>
        <v>3300000</v>
      </c>
    </row>
    <row r="86" spans="1:48">
      <c r="A86" s="42">
        <v>21</v>
      </c>
      <c r="B86" s="36" t="s">
        <v>205</v>
      </c>
      <c r="C86" s="36">
        <v>0.125</v>
      </c>
      <c r="D86" s="36">
        <v>1</v>
      </c>
      <c r="E86" s="36">
        <v>5</v>
      </c>
      <c r="F86" s="36">
        <v>1</v>
      </c>
      <c r="G86" s="36">
        <f t="shared" si="65"/>
        <v>0.625</v>
      </c>
      <c r="H86" s="36">
        <v>2</v>
      </c>
      <c r="I86" s="36">
        <v>2</v>
      </c>
      <c r="J86" s="36">
        <v>2</v>
      </c>
      <c r="K86" s="36">
        <f t="shared" si="66"/>
        <v>1</v>
      </c>
      <c r="L86" s="36">
        <v>1</v>
      </c>
      <c r="M86" s="36">
        <v>1</v>
      </c>
      <c r="N86" s="36">
        <v>1</v>
      </c>
      <c r="O86" s="36">
        <f t="shared" si="67"/>
        <v>0.125</v>
      </c>
      <c r="P86" s="36">
        <v>1</v>
      </c>
      <c r="Q86" s="36">
        <v>3</v>
      </c>
      <c r="R86" s="36">
        <v>1</v>
      </c>
      <c r="S86" s="36">
        <f t="shared" si="68"/>
        <v>0.375</v>
      </c>
      <c r="T86" s="36">
        <v>2</v>
      </c>
      <c r="U86" s="36">
        <v>1</v>
      </c>
      <c r="V86" s="36">
        <v>1</v>
      </c>
      <c r="W86" s="36">
        <f t="shared" si="69"/>
        <v>0.25</v>
      </c>
      <c r="X86" s="36">
        <v>10</v>
      </c>
      <c r="Y86" s="36">
        <v>4</v>
      </c>
      <c r="Z86" s="36">
        <v>1</v>
      </c>
      <c r="AA86" s="36">
        <f t="shared" si="70"/>
        <v>5</v>
      </c>
      <c r="AB86" s="36">
        <v>1</v>
      </c>
      <c r="AC86" s="36">
        <v>4</v>
      </c>
      <c r="AD86" s="36">
        <v>2</v>
      </c>
      <c r="AE86" s="36">
        <f t="shared" si="71"/>
        <v>1</v>
      </c>
      <c r="AF86" s="36">
        <v>1</v>
      </c>
      <c r="AG86" s="36">
        <v>4</v>
      </c>
      <c r="AH86" s="36">
        <v>3</v>
      </c>
      <c r="AI86" s="36">
        <f t="shared" si="72"/>
        <v>1.5</v>
      </c>
      <c r="AJ86" s="36">
        <v>1</v>
      </c>
      <c r="AK86" s="36">
        <v>4</v>
      </c>
      <c r="AL86" s="36">
        <v>3</v>
      </c>
      <c r="AM86" s="36">
        <f t="shared" si="73"/>
        <v>1.5</v>
      </c>
      <c r="AN86" s="36">
        <v>4</v>
      </c>
      <c r="AO86" s="36">
        <v>5</v>
      </c>
      <c r="AP86" s="36">
        <v>1</v>
      </c>
      <c r="AQ86" s="36">
        <f t="shared" si="74"/>
        <v>2.5</v>
      </c>
      <c r="AR86" s="36">
        <f t="shared" si="75"/>
        <v>13.875</v>
      </c>
      <c r="AS86" s="36">
        <f t="shared" si="76"/>
        <v>111</v>
      </c>
      <c r="AT86" s="37">
        <v>40000</v>
      </c>
      <c r="AU86" s="36">
        <f t="shared" si="77"/>
        <v>555000</v>
      </c>
      <c r="AV86" s="36">
        <f t="shared" si="78"/>
        <v>4440000</v>
      </c>
    </row>
    <row r="87" spans="1:48">
      <c r="A87" s="42">
        <v>22</v>
      </c>
      <c r="B87" s="36" t="s">
        <v>43</v>
      </c>
      <c r="C87" s="36">
        <v>0.125</v>
      </c>
      <c r="D87" s="36">
        <v>1</v>
      </c>
      <c r="E87" s="36">
        <v>5</v>
      </c>
      <c r="F87" s="36">
        <v>1</v>
      </c>
      <c r="G87" s="36">
        <f t="shared" si="65"/>
        <v>0.625</v>
      </c>
      <c r="H87" s="36">
        <v>2</v>
      </c>
      <c r="I87" s="36">
        <v>2</v>
      </c>
      <c r="J87" s="36">
        <v>3</v>
      </c>
      <c r="K87" s="36">
        <f t="shared" si="66"/>
        <v>1.5</v>
      </c>
      <c r="L87" s="36">
        <v>1</v>
      </c>
      <c r="M87" s="36">
        <v>2</v>
      </c>
      <c r="N87" s="36">
        <v>1</v>
      </c>
      <c r="O87" s="36">
        <f t="shared" si="67"/>
        <v>0.25</v>
      </c>
      <c r="P87" s="36">
        <v>1</v>
      </c>
      <c r="Q87" s="36">
        <v>3</v>
      </c>
      <c r="R87" s="36">
        <v>1</v>
      </c>
      <c r="S87" s="36">
        <f t="shared" si="68"/>
        <v>0.375</v>
      </c>
      <c r="T87" s="36">
        <v>2</v>
      </c>
      <c r="U87" s="36">
        <v>1</v>
      </c>
      <c r="V87" s="36">
        <v>1</v>
      </c>
      <c r="W87" s="36">
        <f t="shared" si="69"/>
        <v>0.25</v>
      </c>
      <c r="X87" s="36">
        <v>8</v>
      </c>
      <c r="Y87" s="36">
        <v>4</v>
      </c>
      <c r="Z87" s="36">
        <v>1</v>
      </c>
      <c r="AA87" s="36">
        <f t="shared" si="70"/>
        <v>4</v>
      </c>
      <c r="AB87" s="36">
        <v>1</v>
      </c>
      <c r="AC87" s="36">
        <v>3</v>
      </c>
      <c r="AD87" s="36">
        <v>1</v>
      </c>
      <c r="AE87" s="36">
        <f t="shared" si="71"/>
        <v>0.375</v>
      </c>
      <c r="AF87" s="36">
        <v>1</v>
      </c>
      <c r="AG87" s="36">
        <v>3</v>
      </c>
      <c r="AH87" s="36">
        <v>3</v>
      </c>
      <c r="AI87" s="36">
        <f t="shared" si="72"/>
        <v>1.125</v>
      </c>
      <c r="AJ87" s="36">
        <v>1</v>
      </c>
      <c r="AK87" s="36">
        <v>3</v>
      </c>
      <c r="AL87" s="36">
        <v>2</v>
      </c>
      <c r="AM87" s="36">
        <f t="shared" si="73"/>
        <v>0.75</v>
      </c>
      <c r="AN87" s="36">
        <v>4</v>
      </c>
      <c r="AO87" s="36">
        <v>5</v>
      </c>
      <c r="AP87" s="36">
        <v>1</v>
      </c>
      <c r="AQ87" s="36">
        <f t="shared" si="74"/>
        <v>2.5</v>
      </c>
      <c r="AR87" s="36">
        <f t="shared" si="75"/>
        <v>11.75</v>
      </c>
      <c r="AS87" s="36">
        <f t="shared" si="76"/>
        <v>94</v>
      </c>
      <c r="AT87" s="37">
        <v>40000</v>
      </c>
      <c r="AU87" s="36">
        <f t="shared" si="77"/>
        <v>470000</v>
      </c>
      <c r="AV87" s="36">
        <f t="shared" si="78"/>
        <v>3760000</v>
      </c>
    </row>
    <row r="88" spans="1:48">
      <c r="A88" s="42">
        <v>23</v>
      </c>
      <c r="B88" s="36" t="s">
        <v>207</v>
      </c>
      <c r="C88" s="36">
        <v>0.125</v>
      </c>
      <c r="D88" s="36">
        <v>1</v>
      </c>
      <c r="E88" s="36">
        <v>5</v>
      </c>
      <c r="F88" s="36">
        <v>1</v>
      </c>
      <c r="G88" s="36">
        <f t="shared" si="65"/>
        <v>0.625</v>
      </c>
      <c r="H88" s="36">
        <v>2</v>
      </c>
      <c r="I88" s="36">
        <v>3</v>
      </c>
      <c r="J88" s="36">
        <v>4</v>
      </c>
      <c r="K88" s="36">
        <f t="shared" si="66"/>
        <v>3</v>
      </c>
      <c r="L88" s="36">
        <v>1</v>
      </c>
      <c r="M88" s="36">
        <v>1</v>
      </c>
      <c r="N88" s="36">
        <v>1</v>
      </c>
      <c r="O88" s="36">
        <f t="shared" si="67"/>
        <v>0.125</v>
      </c>
      <c r="P88" s="36">
        <v>2</v>
      </c>
      <c r="Q88" s="36">
        <v>3</v>
      </c>
      <c r="R88" s="36">
        <v>1</v>
      </c>
      <c r="S88" s="36">
        <f t="shared" si="68"/>
        <v>0.75</v>
      </c>
      <c r="T88" s="36">
        <v>2</v>
      </c>
      <c r="U88" s="36">
        <v>1</v>
      </c>
      <c r="V88" s="36">
        <v>1</v>
      </c>
      <c r="W88" s="36">
        <f t="shared" si="69"/>
        <v>0.25</v>
      </c>
      <c r="X88" s="36">
        <v>10</v>
      </c>
      <c r="Y88" s="36">
        <v>4</v>
      </c>
      <c r="Z88" s="36">
        <v>1</v>
      </c>
      <c r="AA88" s="36">
        <f t="shared" si="70"/>
        <v>5</v>
      </c>
      <c r="AB88" s="36">
        <v>1</v>
      </c>
      <c r="AC88" s="36">
        <v>4</v>
      </c>
      <c r="AD88" s="36">
        <v>2</v>
      </c>
      <c r="AE88" s="36">
        <f t="shared" si="71"/>
        <v>1</v>
      </c>
      <c r="AF88" s="36">
        <v>1</v>
      </c>
      <c r="AG88" s="36">
        <v>4</v>
      </c>
      <c r="AH88" s="36">
        <v>3</v>
      </c>
      <c r="AI88" s="36">
        <f t="shared" si="72"/>
        <v>1.5</v>
      </c>
      <c r="AJ88" s="36">
        <v>1</v>
      </c>
      <c r="AK88" s="36">
        <v>4</v>
      </c>
      <c r="AL88" s="36">
        <v>3</v>
      </c>
      <c r="AM88" s="36">
        <f t="shared" si="73"/>
        <v>1.5</v>
      </c>
      <c r="AN88" s="36">
        <v>3</v>
      </c>
      <c r="AO88" s="36">
        <v>5</v>
      </c>
      <c r="AP88" s="36">
        <v>1</v>
      </c>
      <c r="AQ88" s="36">
        <f t="shared" si="74"/>
        <v>1.875</v>
      </c>
      <c r="AR88" s="36">
        <f t="shared" si="75"/>
        <v>15.625</v>
      </c>
      <c r="AS88" s="36">
        <f t="shared" si="76"/>
        <v>125</v>
      </c>
      <c r="AT88" s="37">
        <v>40000</v>
      </c>
      <c r="AU88" s="36">
        <f t="shared" si="77"/>
        <v>625000</v>
      </c>
      <c r="AV88" s="36">
        <f t="shared" si="78"/>
        <v>5000000</v>
      </c>
    </row>
    <row r="89" spans="1:48">
      <c r="A89" s="42">
        <v>24</v>
      </c>
      <c r="B89" s="36" t="s">
        <v>208</v>
      </c>
      <c r="C89" s="36">
        <v>0.25</v>
      </c>
      <c r="D89" s="36">
        <v>1</v>
      </c>
      <c r="E89" s="36">
        <v>6</v>
      </c>
      <c r="F89" s="36">
        <v>1</v>
      </c>
      <c r="G89" s="36">
        <f t="shared" si="65"/>
        <v>0.75</v>
      </c>
      <c r="H89" s="36">
        <v>2</v>
      </c>
      <c r="I89" s="36">
        <v>3</v>
      </c>
      <c r="J89" s="36">
        <v>5</v>
      </c>
      <c r="K89" s="36">
        <f t="shared" si="66"/>
        <v>3.75</v>
      </c>
      <c r="L89" s="36">
        <v>1</v>
      </c>
      <c r="M89" s="36">
        <v>1</v>
      </c>
      <c r="N89" s="36">
        <v>1</v>
      </c>
      <c r="O89" s="36">
        <f t="shared" si="67"/>
        <v>0.125</v>
      </c>
      <c r="P89" s="36">
        <v>1</v>
      </c>
      <c r="Q89" s="36">
        <v>3</v>
      </c>
      <c r="R89" s="36">
        <v>1</v>
      </c>
      <c r="S89" s="36">
        <f t="shared" si="68"/>
        <v>0.375</v>
      </c>
      <c r="T89" s="36">
        <v>3</v>
      </c>
      <c r="U89" s="36">
        <v>1</v>
      </c>
      <c r="V89" s="36">
        <v>1</v>
      </c>
      <c r="W89" s="36">
        <f t="shared" si="69"/>
        <v>0.375</v>
      </c>
      <c r="X89" s="36">
        <v>12</v>
      </c>
      <c r="Y89" s="36">
        <v>5</v>
      </c>
      <c r="Z89" s="36">
        <v>1</v>
      </c>
      <c r="AA89" s="36">
        <f t="shared" si="70"/>
        <v>7.5</v>
      </c>
      <c r="AB89" s="36">
        <v>1</v>
      </c>
      <c r="AC89" s="36">
        <v>4</v>
      </c>
      <c r="AD89" s="36">
        <v>2</v>
      </c>
      <c r="AE89" s="36">
        <f t="shared" si="71"/>
        <v>1</v>
      </c>
      <c r="AF89" s="36">
        <v>1</v>
      </c>
      <c r="AG89" s="36">
        <v>4</v>
      </c>
      <c r="AH89" s="36">
        <v>3</v>
      </c>
      <c r="AI89" s="36">
        <f t="shared" si="72"/>
        <v>1.5</v>
      </c>
      <c r="AJ89" s="36">
        <v>0</v>
      </c>
      <c r="AK89" s="36">
        <v>0</v>
      </c>
      <c r="AL89" s="36">
        <v>0</v>
      </c>
      <c r="AM89" s="36">
        <f t="shared" si="73"/>
        <v>0</v>
      </c>
      <c r="AN89" s="36">
        <v>4</v>
      </c>
      <c r="AO89" s="36">
        <v>6</v>
      </c>
      <c r="AP89" s="36">
        <v>1</v>
      </c>
      <c r="AQ89" s="36">
        <f t="shared" si="74"/>
        <v>3</v>
      </c>
      <c r="AR89" s="36">
        <f t="shared" si="75"/>
        <v>18.375</v>
      </c>
      <c r="AS89" s="36">
        <f t="shared" si="76"/>
        <v>73.5</v>
      </c>
      <c r="AT89" s="37">
        <v>40000</v>
      </c>
      <c r="AU89" s="36">
        <f t="shared" si="77"/>
        <v>735000</v>
      </c>
      <c r="AV89" s="36">
        <f t="shared" si="78"/>
        <v>2940000</v>
      </c>
    </row>
    <row r="90" spans="1:48">
      <c r="A90" s="42">
        <v>25</v>
      </c>
      <c r="B90" s="36" t="s">
        <v>209</v>
      </c>
      <c r="C90" s="36">
        <v>0.25</v>
      </c>
      <c r="D90" s="36">
        <v>1</v>
      </c>
      <c r="E90" s="36">
        <v>6</v>
      </c>
      <c r="F90" s="36">
        <v>1</v>
      </c>
      <c r="G90" s="36">
        <f t="shared" si="65"/>
        <v>0.75</v>
      </c>
      <c r="H90" s="36">
        <v>2</v>
      </c>
      <c r="I90" s="36">
        <v>3</v>
      </c>
      <c r="J90" s="36">
        <v>6</v>
      </c>
      <c r="K90" s="36">
        <f t="shared" si="66"/>
        <v>4.5</v>
      </c>
      <c r="L90" s="36">
        <v>1</v>
      </c>
      <c r="M90" s="36">
        <v>1</v>
      </c>
      <c r="N90" s="36">
        <v>1</v>
      </c>
      <c r="O90" s="36">
        <f t="shared" si="67"/>
        <v>0.125</v>
      </c>
      <c r="P90" s="36">
        <v>1</v>
      </c>
      <c r="Q90" s="36">
        <v>4</v>
      </c>
      <c r="R90" s="36">
        <v>1</v>
      </c>
      <c r="S90" s="36">
        <f t="shared" si="68"/>
        <v>0.5</v>
      </c>
      <c r="T90" s="36">
        <v>2</v>
      </c>
      <c r="U90" s="36">
        <v>2</v>
      </c>
      <c r="V90" s="36">
        <v>1</v>
      </c>
      <c r="W90" s="36">
        <f t="shared" si="69"/>
        <v>0.5</v>
      </c>
      <c r="X90" s="36">
        <v>15</v>
      </c>
      <c r="Y90" s="36">
        <v>4</v>
      </c>
      <c r="Z90" s="36">
        <v>1</v>
      </c>
      <c r="AA90" s="36">
        <f t="shared" si="70"/>
        <v>7.5</v>
      </c>
      <c r="AB90" s="36">
        <v>1</v>
      </c>
      <c r="AC90" s="36">
        <v>4</v>
      </c>
      <c r="AD90" s="36">
        <v>2</v>
      </c>
      <c r="AE90" s="36">
        <f t="shared" si="71"/>
        <v>1</v>
      </c>
      <c r="AF90" s="36">
        <v>1</v>
      </c>
      <c r="AG90" s="36">
        <v>3</v>
      </c>
      <c r="AH90" s="36">
        <v>3</v>
      </c>
      <c r="AI90" s="36">
        <f t="shared" si="72"/>
        <v>1.125</v>
      </c>
      <c r="AJ90" s="36">
        <v>1</v>
      </c>
      <c r="AK90" s="36">
        <v>3</v>
      </c>
      <c r="AL90" s="36">
        <v>2</v>
      </c>
      <c r="AM90" s="36">
        <f t="shared" si="73"/>
        <v>0.75</v>
      </c>
      <c r="AN90" s="36">
        <v>4</v>
      </c>
      <c r="AO90" s="36">
        <v>6</v>
      </c>
      <c r="AP90" s="36">
        <v>1</v>
      </c>
      <c r="AQ90" s="36">
        <f t="shared" si="74"/>
        <v>3</v>
      </c>
      <c r="AR90" s="36">
        <f t="shared" si="75"/>
        <v>19.75</v>
      </c>
      <c r="AS90" s="36">
        <f t="shared" si="76"/>
        <v>79</v>
      </c>
      <c r="AT90" s="37">
        <v>40000</v>
      </c>
      <c r="AU90" s="36">
        <f t="shared" si="77"/>
        <v>790000</v>
      </c>
      <c r="AV90" s="36">
        <f t="shared" si="78"/>
        <v>3160000</v>
      </c>
    </row>
    <row r="91" spans="1:48">
      <c r="A91" s="42">
        <v>26</v>
      </c>
      <c r="B91" s="36" t="s">
        <v>211</v>
      </c>
      <c r="C91" s="36">
        <v>0.25</v>
      </c>
      <c r="D91" s="36">
        <v>2</v>
      </c>
      <c r="E91" s="36">
        <v>5</v>
      </c>
      <c r="F91" s="36">
        <v>1</v>
      </c>
      <c r="G91" s="36">
        <f t="shared" si="65"/>
        <v>1.25</v>
      </c>
      <c r="H91" s="36">
        <v>2</v>
      </c>
      <c r="I91" s="36">
        <v>4</v>
      </c>
      <c r="J91" s="36">
        <v>7</v>
      </c>
      <c r="K91" s="36">
        <f t="shared" si="66"/>
        <v>7</v>
      </c>
      <c r="L91" s="36">
        <v>1</v>
      </c>
      <c r="M91" s="36">
        <v>1</v>
      </c>
      <c r="N91" s="36">
        <v>1</v>
      </c>
      <c r="O91" s="36">
        <f t="shared" si="67"/>
        <v>0.125</v>
      </c>
      <c r="P91" s="36">
        <v>1</v>
      </c>
      <c r="Q91" s="36">
        <v>4</v>
      </c>
      <c r="R91" s="36">
        <v>1</v>
      </c>
      <c r="S91" s="36">
        <f t="shared" si="68"/>
        <v>0.5</v>
      </c>
      <c r="T91" s="36">
        <v>2</v>
      </c>
      <c r="U91" s="36">
        <v>2</v>
      </c>
      <c r="V91" s="36">
        <v>1</v>
      </c>
      <c r="W91" s="36">
        <f t="shared" si="69"/>
        <v>0.5</v>
      </c>
      <c r="X91" s="36">
        <v>10</v>
      </c>
      <c r="Y91" s="36">
        <v>5</v>
      </c>
      <c r="Z91" s="36">
        <v>1</v>
      </c>
      <c r="AA91" s="36">
        <f t="shared" si="70"/>
        <v>6.25</v>
      </c>
      <c r="AB91" s="36">
        <v>1</v>
      </c>
      <c r="AC91" s="36">
        <v>4</v>
      </c>
      <c r="AD91" s="36">
        <v>2</v>
      </c>
      <c r="AE91" s="36">
        <f t="shared" si="71"/>
        <v>1</v>
      </c>
      <c r="AF91" s="36">
        <v>1</v>
      </c>
      <c r="AG91" s="36">
        <v>3</v>
      </c>
      <c r="AH91" s="36">
        <v>3</v>
      </c>
      <c r="AI91" s="36">
        <f t="shared" si="72"/>
        <v>1.125</v>
      </c>
      <c r="AJ91" s="36">
        <v>0</v>
      </c>
      <c r="AK91" s="36">
        <v>0</v>
      </c>
      <c r="AL91" s="36">
        <v>0</v>
      </c>
      <c r="AM91" s="36">
        <f t="shared" si="73"/>
        <v>0</v>
      </c>
      <c r="AN91" s="36">
        <v>4</v>
      </c>
      <c r="AO91" s="36">
        <v>5</v>
      </c>
      <c r="AP91" s="36">
        <v>1</v>
      </c>
      <c r="AQ91" s="36">
        <f t="shared" si="74"/>
        <v>2.5</v>
      </c>
      <c r="AR91" s="36">
        <f t="shared" si="75"/>
        <v>20.25</v>
      </c>
      <c r="AS91" s="36">
        <f t="shared" si="76"/>
        <v>81</v>
      </c>
      <c r="AT91" s="37">
        <v>40000</v>
      </c>
      <c r="AU91" s="36">
        <f t="shared" si="77"/>
        <v>810000</v>
      </c>
      <c r="AV91" s="36">
        <f t="shared" si="78"/>
        <v>3240000</v>
      </c>
    </row>
    <row r="92" spans="1:48">
      <c r="A92" s="42">
        <v>27</v>
      </c>
      <c r="B92" s="36" t="s">
        <v>212</v>
      </c>
      <c r="C92" s="36">
        <v>0.625</v>
      </c>
      <c r="D92" s="36">
        <v>2</v>
      </c>
      <c r="E92" s="36">
        <v>5</v>
      </c>
      <c r="F92" s="36">
        <v>1</v>
      </c>
      <c r="G92" s="36">
        <f t="shared" si="65"/>
        <v>1.25</v>
      </c>
      <c r="H92" s="36">
        <v>2</v>
      </c>
      <c r="I92" s="36">
        <v>3</v>
      </c>
      <c r="J92" s="36">
        <v>8</v>
      </c>
      <c r="K92" s="36">
        <f t="shared" si="66"/>
        <v>6</v>
      </c>
      <c r="L92" s="36">
        <v>2</v>
      </c>
      <c r="M92" s="36">
        <v>2</v>
      </c>
      <c r="N92" s="36">
        <v>1</v>
      </c>
      <c r="O92" s="36">
        <f t="shared" si="67"/>
        <v>0.5</v>
      </c>
      <c r="P92" s="36">
        <v>2</v>
      </c>
      <c r="Q92" s="36">
        <v>4</v>
      </c>
      <c r="R92" s="36">
        <v>1</v>
      </c>
      <c r="S92" s="36">
        <f t="shared" si="68"/>
        <v>1</v>
      </c>
      <c r="T92" s="36">
        <v>3</v>
      </c>
      <c r="U92" s="36">
        <v>2</v>
      </c>
      <c r="V92" s="36">
        <v>1</v>
      </c>
      <c r="W92" s="36">
        <f t="shared" si="69"/>
        <v>0.75</v>
      </c>
      <c r="X92" s="36">
        <v>15</v>
      </c>
      <c r="Y92" s="36">
        <v>4</v>
      </c>
      <c r="Z92" s="36">
        <v>1</v>
      </c>
      <c r="AA92" s="36">
        <f t="shared" si="70"/>
        <v>7.5</v>
      </c>
      <c r="AB92" s="36">
        <v>1</v>
      </c>
      <c r="AC92" s="36">
        <v>5</v>
      </c>
      <c r="AD92" s="36">
        <v>2</v>
      </c>
      <c r="AE92" s="36">
        <f t="shared" si="71"/>
        <v>1.25</v>
      </c>
      <c r="AF92" s="36">
        <v>1</v>
      </c>
      <c r="AG92" s="36">
        <v>4</v>
      </c>
      <c r="AH92" s="36">
        <v>3</v>
      </c>
      <c r="AI92" s="36">
        <f t="shared" si="72"/>
        <v>1.5</v>
      </c>
      <c r="AJ92" s="36">
        <v>1</v>
      </c>
      <c r="AK92" s="36">
        <v>4</v>
      </c>
      <c r="AL92" s="36">
        <v>3</v>
      </c>
      <c r="AM92" s="36">
        <f t="shared" si="73"/>
        <v>1.5</v>
      </c>
      <c r="AN92" s="36">
        <v>5</v>
      </c>
      <c r="AO92" s="36">
        <v>7</v>
      </c>
      <c r="AP92" s="36">
        <v>1</v>
      </c>
      <c r="AQ92" s="36">
        <f t="shared" si="74"/>
        <v>4.375</v>
      </c>
      <c r="AR92" s="36">
        <f t="shared" si="75"/>
        <v>25.625</v>
      </c>
      <c r="AS92" s="36">
        <f t="shared" si="76"/>
        <v>41</v>
      </c>
      <c r="AT92" s="37">
        <v>40000</v>
      </c>
      <c r="AU92" s="36">
        <f t="shared" si="77"/>
        <v>1025000</v>
      </c>
      <c r="AV92" s="36">
        <f t="shared" si="78"/>
        <v>1640000</v>
      </c>
    </row>
    <row r="93" spans="1:48">
      <c r="A93" s="42">
        <v>28</v>
      </c>
      <c r="B93" s="36" t="s">
        <v>213</v>
      </c>
      <c r="C93" s="36">
        <v>0.125</v>
      </c>
      <c r="D93" s="36">
        <v>1</v>
      </c>
      <c r="E93" s="36">
        <v>5</v>
      </c>
      <c r="F93" s="36">
        <v>1</v>
      </c>
      <c r="G93" s="36">
        <f t="shared" si="65"/>
        <v>0.625</v>
      </c>
      <c r="H93" s="36">
        <v>2</v>
      </c>
      <c r="I93" s="36">
        <v>3</v>
      </c>
      <c r="J93" s="36">
        <v>9</v>
      </c>
      <c r="K93" s="36">
        <f t="shared" si="66"/>
        <v>6.75</v>
      </c>
      <c r="L93" s="36">
        <v>1</v>
      </c>
      <c r="M93" s="36">
        <v>2</v>
      </c>
      <c r="N93" s="36">
        <v>1</v>
      </c>
      <c r="O93" s="36">
        <f t="shared" si="67"/>
        <v>0.25</v>
      </c>
      <c r="P93" s="36">
        <v>1</v>
      </c>
      <c r="Q93" s="36">
        <v>2</v>
      </c>
      <c r="R93" s="36">
        <v>1</v>
      </c>
      <c r="S93" s="36">
        <f t="shared" si="68"/>
        <v>0.25</v>
      </c>
      <c r="T93" s="36">
        <v>2</v>
      </c>
      <c r="U93" s="36">
        <v>1</v>
      </c>
      <c r="V93" s="36">
        <v>1</v>
      </c>
      <c r="W93" s="36">
        <f t="shared" si="69"/>
        <v>0.25</v>
      </c>
      <c r="X93" s="36">
        <v>10</v>
      </c>
      <c r="Y93" s="36">
        <v>3</v>
      </c>
      <c r="Z93" s="36">
        <v>1</v>
      </c>
      <c r="AA93" s="36">
        <f t="shared" si="70"/>
        <v>3.75</v>
      </c>
      <c r="AB93" s="36">
        <v>1</v>
      </c>
      <c r="AC93" s="36">
        <v>4</v>
      </c>
      <c r="AD93" s="36">
        <v>2</v>
      </c>
      <c r="AE93" s="36">
        <f t="shared" si="71"/>
        <v>1</v>
      </c>
      <c r="AF93" s="36">
        <v>1</v>
      </c>
      <c r="AG93" s="36">
        <v>4</v>
      </c>
      <c r="AH93" s="36">
        <v>3</v>
      </c>
      <c r="AI93" s="36">
        <f t="shared" si="72"/>
        <v>1.5</v>
      </c>
      <c r="AJ93" s="36">
        <v>1</v>
      </c>
      <c r="AK93" s="36">
        <v>3</v>
      </c>
      <c r="AL93" s="36">
        <v>2</v>
      </c>
      <c r="AM93" s="36">
        <f t="shared" si="73"/>
        <v>0.75</v>
      </c>
      <c r="AN93" s="36">
        <v>3</v>
      </c>
      <c r="AO93" s="36">
        <v>5</v>
      </c>
      <c r="AP93" s="36">
        <v>1</v>
      </c>
      <c r="AQ93" s="36">
        <f t="shared" si="74"/>
        <v>1.875</v>
      </c>
      <c r="AR93" s="36">
        <f t="shared" si="75"/>
        <v>17</v>
      </c>
      <c r="AS93" s="36">
        <f t="shared" si="76"/>
        <v>136</v>
      </c>
      <c r="AT93" s="37">
        <v>40000</v>
      </c>
      <c r="AU93" s="36">
        <f t="shared" si="77"/>
        <v>680000</v>
      </c>
      <c r="AV93" s="36">
        <f t="shared" si="78"/>
        <v>5440000</v>
      </c>
    </row>
    <row r="94" spans="1:48">
      <c r="A94" s="42">
        <v>29</v>
      </c>
      <c r="B94" s="36" t="s">
        <v>214</v>
      </c>
      <c r="C94" s="36">
        <v>0.1</v>
      </c>
      <c r="D94" s="36">
        <v>1</v>
      </c>
      <c r="E94" s="36">
        <v>5</v>
      </c>
      <c r="F94" s="36">
        <v>1</v>
      </c>
      <c r="G94" s="36">
        <f t="shared" si="65"/>
        <v>0.625</v>
      </c>
      <c r="H94" s="36">
        <v>2</v>
      </c>
      <c r="I94" s="36">
        <v>2</v>
      </c>
      <c r="J94" s="36">
        <v>10</v>
      </c>
      <c r="K94" s="36">
        <f t="shared" si="66"/>
        <v>5</v>
      </c>
      <c r="L94" s="36">
        <v>1</v>
      </c>
      <c r="M94" s="36">
        <v>1</v>
      </c>
      <c r="N94" s="36">
        <v>1</v>
      </c>
      <c r="O94" s="36">
        <f t="shared" si="67"/>
        <v>0.125</v>
      </c>
      <c r="P94" s="36">
        <v>1</v>
      </c>
      <c r="Q94" s="36">
        <v>2</v>
      </c>
      <c r="R94" s="36">
        <v>1</v>
      </c>
      <c r="S94" s="36">
        <f t="shared" si="68"/>
        <v>0.25</v>
      </c>
      <c r="T94" s="36">
        <v>2</v>
      </c>
      <c r="U94" s="36">
        <v>1</v>
      </c>
      <c r="V94" s="36">
        <v>1</v>
      </c>
      <c r="W94" s="36">
        <f t="shared" si="69"/>
        <v>0.25</v>
      </c>
      <c r="X94" s="36">
        <v>8</v>
      </c>
      <c r="Y94" s="36">
        <v>3</v>
      </c>
      <c r="Z94" s="36">
        <v>1</v>
      </c>
      <c r="AA94" s="36">
        <f t="shared" si="70"/>
        <v>3</v>
      </c>
      <c r="AB94" s="36">
        <v>1</v>
      </c>
      <c r="AC94" s="36">
        <v>3</v>
      </c>
      <c r="AD94" s="36">
        <v>1</v>
      </c>
      <c r="AE94" s="36">
        <f t="shared" si="71"/>
        <v>0.375</v>
      </c>
      <c r="AF94" s="36">
        <v>1</v>
      </c>
      <c r="AG94" s="36">
        <v>4</v>
      </c>
      <c r="AH94" s="36">
        <v>3</v>
      </c>
      <c r="AI94" s="36">
        <f t="shared" si="72"/>
        <v>1.5</v>
      </c>
      <c r="AJ94" s="36">
        <v>0</v>
      </c>
      <c r="AK94" s="36">
        <v>0</v>
      </c>
      <c r="AL94" s="36">
        <v>0</v>
      </c>
      <c r="AM94" s="36">
        <f t="shared" si="73"/>
        <v>0</v>
      </c>
      <c r="AN94" s="36">
        <v>3</v>
      </c>
      <c r="AO94" s="36">
        <v>5</v>
      </c>
      <c r="AP94" s="36">
        <v>1</v>
      </c>
      <c r="AQ94" s="36">
        <f t="shared" si="74"/>
        <v>1.875</v>
      </c>
      <c r="AR94" s="36">
        <f t="shared" si="75"/>
        <v>13</v>
      </c>
      <c r="AS94" s="36">
        <f t="shared" si="76"/>
        <v>130</v>
      </c>
      <c r="AT94" s="37">
        <v>40000</v>
      </c>
      <c r="AU94" s="36">
        <f t="shared" si="77"/>
        <v>520000</v>
      </c>
      <c r="AV94" s="36">
        <f t="shared" si="78"/>
        <v>5200000</v>
      </c>
    </row>
    <row r="95" spans="1:48">
      <c r="A95" s="42">
        <v>30</v>
      </c>
      <c r="B95" s="36" t="s">
        <v>215</v>
      </c>
      <c r="C95" s="36">
        <v>0.5</v>
      </c>
      <c r="D95" s="36">
        <v>1</v>
      </c>
      <c r="E95" s="36">
        <v>5</v>
      </c>
      <c r="F95" s="36">
        <v>1</v>
      </c>
      <c r="G95" s="36">
        <f t="shared" si="65"/>
        <v>0.625</v>
      </c>
      <c r="H95" s="36">
        <v>2</v>
      </c>
      <c r="I95" s="36">
        <v>3</v>
      </c>
      <c r="J95" s="36">
        <v>11</v>
      </c>
      <c r="K95" s="36">
        <f t="shared" si="66"/>
        <v>8.25</v>
      </c>
      <c r="L95" s="36">
        <v>1</v>
      </c>
      <c r="M95" s="36">
        <v>2</v>
      </c>
      <c r="N95" s="36">
        <v>1</v>
      </c>
      <c r="O95" s="36">
        <f t="shared" si="67"/>
        <v>0.25</v>
      </c>
      <c r="P95" s="36">
        <v>2</v>
      </c>
      <c r="Q95" s="36">
        <v>3</v>
      </c>
      <c r="R95" s="36">
        <v>1</v>
      </c>
      <c r="S95" s="36">
        <f t="shared" si="68"/>
        <v>0.75</v>
      </c>
      <c r="T95" s="36">
        <v>3</v>
      </c>
      <c r="U95" s="36">
        <v>1</v>
      </c>
      <c r="V95" s="36">
        <v>1</v>
      </c>
      <c r="W95" s="36">
        <f t="shared" si="69"/>
        <v>0.375</v>
      </c>
      <c r="X95" s="36">
        <v>15</v>
      </c>
      <c r="Y95" s="36">
        <v>4</v>
      </c>
      <c r="Z95" s="36">
        <v>1</v>
      </c>
      <c r="AA95" s="36">
        <f t="shared" si="70"/>
        <v>7.5</v>
      </c>
      <c r="AB95" s="36">
        <v>1</v>
      </c>
      <c r="AC95" s="36">
        <v>4</v>
      </c>
      <c r="AD95" s="36">
        <v>2</v>
      </c>
      <c r="AE95" s="36">
        <f t="shared" si="71"/>
        <v>1</v>
      </c>
      <c r="AF95" s="36">
        <v>1</v>
      </c>
      <c r="AG95" s="36">
        <v>3</v>
      </c>
      <c r="AH95" s="36">
        <v>3</v>
      </c>
      <c r="AI95" s="36">
        <f t="shared" si="72"/>
        <v>1.125</v>
      </c>
      <c r="AJ95" s="36">
        <v>0</v>
      </c>
      <c r="AK95" s="36">
        <v>0</v>
      </c>
      <c r="AL95" s="36">
        <v>0</v>
      </c>
      <c r="AM95" s="36">
        <f t="shared" si="73"/>
        <v>0</v>
      </c>
      <c r="AN95" s="36">
        <v>5</v>
      </c>
      <c r="AO95" s="36">
        <v>6</v>
      </c>
      <c r="AP95" s="36">
        <v>1</v>
      </c>
      <c r="AQ95" s="36">
        <f t="shared" si="74"/>
        <v>3.75</v>
      </c>
      <c r="AR95" s="36">
        <f t="shared" si="75"/>
        <v>23.625</v>
      </c>
      <c r="AS95" s="36">
        <f t="shared" si="76"/>
        <v>47.25</v>
      </c>
      <c r="AT95" s="37">
        <v>40000</v>
      </c>
      <c r="AU95" s="36">
        <f t="shared" si="77"/>
        <v>945000</v>
      </c>
      <c r="AV95" s="36">
        <f t="shared" si="78"/>
        <v>1890000</v>
      </c>
    </row>
    <row r="96" spans="1:48">
      <c r="A96" s="42">
        <v>31</v>
      </c>
      <c r="B96" s="32" t="s">
        <v>223</v>
      </c>
      <c r="C96" s="32">
        <v>0.25</v>
      </c>
      <c r="D96" s="32">
        <v>2</v>
      </c>
      <c r="E96" s="32">
        <v>6</v>
      </c>
      <c r="F96" s="32">
        <v>1</v>
      </c>
      <c r="G96" s="32">
        <f>F96*E96*D96/8</f>
        <v>1.5</v>
      </c>
      <c r="H96" s="32">
        <v>2</v>
      </c>
      <c r="I96" s="32">
        <v>4</v>
      </c>
      <c r="J96" s="32">
        <v>1</v>
      </c>
      <c r="K96" s="32">
        <f>H96*I96*J96/8</f>
        <v>1</v>
      </c>
      <c r="L96" s="32">
        <v>2</v>
      </c>
      <c r="M96" s="32">
        <v>3</v>
      </c>
      <c r="N96" s="32">
        <v>1</v>
      </c>
      <c r="O96" s="32">
        <f>L96*M96*N96/8</f>
        <v>0.75</v>
      </c>
      <c r="P96" s="32">
        <v>3</v>
      </c>
      <c r="Q96" s="32">
        <v>2</v>
      </c>
      <c r="R96" s="32">
        <v>1</v>
      </c>
      <c r="S96" s="32">
        <f>R96*Q96*P96/8</f>
        <v>0.75</v>
      </c>
      <c r="T96" s="32">
        <v>4</v>
      </c>
      <c r="U96" s="32">
        <v>2</v>
      </c>
      <c r="V96" s="32">
        <v>1</v>
      </c>
      <c r="W96" s="32">
        <f>V96*U96*T96/8</f>
        <v>1</v>
      </c>
      <c r="X96" s="32">
        <v>12</v>
      </c>
      <c r="Y96" s="32">
        <v>5</v>
      </c>
      <c r="Z96" s="32">
        <v>1</v>
      </c>
      <c r="AA96" s="32">
        <f>X96*Y96*Z96/8</f>
        <v>7.5</v>
      </c>
      <c r="AB96" s="32">
        <v>1</v>
      </c>
      <c r="AC96" s="32">
        <v>4</v>
      </c>
      <c r="AD96" s="32">
        <v>2</v>
      </c>
      <c r="AE96" s="32">
        <f>AB96*AC96*AD96/8</f>
        <v>1</v>
      </c>
      <c r="AF96" s="32">
        <v>1</v>
      </c>
      <c r="AG96" s="32">
        <v>4</v>
      </c>
      <c r="AH96" s="32">
        <v>3</v>
      </c>
      <c r="AI96" s="32">
        <f>AH96*AG96*AF96/8</f>
        <v>1.5</v>
      </c>
      <c r="AJ96" s="32">
        <v>0</v>
      </c>
      <c r="AK96" s="32">
        <v>0</v>
      </c>
      <c r="AL96" s="32">
        <v>0</v>
      </c>
      <c r="AM96" s="32">
        <f>AL96*AK96*AJ96/8</f>
        <v>0</v>
      </c>
      <c r="AN96" s="32">
        <v>6</v>
      </c>
      <c r="AO96" s="32">
        <v>6</v>
      </c>
      <c r="AP96" s="32">
        <v>1</v>
      </c>
      <c r="AQ96" s="32">
        <f>AN96*AO96*AP96/8</f>
        <v>4.5</v>
      </c>
      <c r="AR96" s="32">
        <f>SUM(AQ96,AM96,AI96,AE96,AA96,W96,S96,O96,K96,G96)</f>
        <v>19.5</v>
      </c>
      <c r="AS96" s="32">
        <f>AR96/C96</f>
        <v>78</v>
      </c>
      <c r="AT96" s="33">
        <v>40000</v>
      </c>
      <c r="AU96" s="32">
        <f>AR96*AT96</f>
        <v>780000</v>
      </c>
      <c r="AV96" s="32">
        <f>AS96*AT96</f>
        <v>3120000</v>
      </c>
    </row>
    <row r="97" spans="1:48">
      <c r="A97" s="42">
        <v>32</v>
      </c>
      <c r="B97" s="32" t="s">
        <v>224</v>
      </c>
      <c r="C97" s="32">
        <v>3</v>
      </c>
      <c r="D97" s="32">
        <v>14</v>
      </c>
      <c r="E97" s="32">
        <v>5</v>
      </c>
      <c r="F97" s="32">
        <v>1</v>
      </c>
      <c r="G97" s="32">
        <f t="shared" ref="G97:G105" si="89">F97*E97*D97/8</f>
        <v>8.75</v>
      </c>
      <c r="H97" s="32">
        <v>2</v>
      </c>
      <c r="I97" s="32">
        <v>2</v>
      </c>
      <c r="J97" s="32">
        <v>1</v>
      </c>
      <c r="K97" s="32">
        <f t="shared" ref="K97:K105" si="90">H97*I97*J97/8</f>
        <v>0.5</v>
      </c>
      <c r="L97" s="32">
        <v>6</v>
      </c>
      <c r="M97" s="32">
        <v>2</v>
      </c>
      <c r="N97" s="32">
        <v>2</v>
      </c>
      <c r="O97" s="32">
        <f t="shared" ref="O97:O105" si="91">L97*M97*N97/8</f>
        <v>3</v>
      </c>
      <c r="P97" s="32">
        <v>8</v>
      </c>
      <c r="Q97" s="32">
        <v>2</v>
      </c>
      <c r="R97" s="32">
        <v>2</v>
      </c>
      <c r="S97" s="32">
        <f t="shared" ref="S97:S105" si="92">R97*Q97*P97/8</f>
        <v>4</v>
      </c>
      <c r="T97" s="32">
        <v>8</v>
      </c>
      <c r="U97" s="32">
        <v>2</v>
      </c>
      <c r="V97" s="32">
        <v>1</v>
      </c>
      <c r="W97" s="32">
        <f t="shared" ref="W97:W105" si="93">V97*U97*T97/8</f>
        <v>2</v>
      </c>
      <c r="X97" s="32">
        <v>120</v>
      </c>
      <c r="Y97" s="32">
        <v>4</v>
      </c>
      <c r="Z97" s="32">
        <v>1</v>
      </c>
      <c r="AA97" s="32">
        <f t="shared" ref="AA97:AA105" si="94">X97*Y97*Z97/8</f>
        <v>60</v>
      </c>
      <c r="AB97" s="32">
        <v>6</v>
      </c>
      <c r="AC97" s="32">
        <v>3</v>
      </c>
      <c r="AD97" s="32">
        <v>8</v>
      </c>
      <c r="AE97" s="32">
        <f t="shared" ref="AE97:AE105" si="95">AB97*AC97*AD97/8</f>
        <v>18</v>
      </c>
      <c r="AF97" s="32">
        <v>4</v>
      </c>
      <c r="AG97" s="32">
        <v>2</v>
      </c>
      <c r="AH97" s="32">
        <v>5</v>
      </c>
      <c r="AI97" s="32">
        <f t="shared" ref="AI97:AI105" si="96">AH97*AG97*AF97/8</f>
        <v>5</v>
      </c>
      <c r="AJ97" s="32">
        <v>0</v>
      </c>
      <c r="AK97" s="32">
        <v>0</v>
      </c>
      <c r="AL97" s="32">
        <v>0</v>
      </c>
      <c r="AM97" s="32">
        <f t="shared" ref="AM97:AM105" si="97">AL97*AK97*AJ97/8</f>
        <v>0</v>
      </c>
      <c r="AN97" s="32">
        <v>100</v>
      </c>
      <c r="AO97" s="32">
        <v>4</v>
      </c>
      <c r="AP97" s="32">
        <v>1</v>
      </c>
      <c r="AQ97" s="32">
        <f t="shared" ref="AQ97:AQ105" si="98">AN97*AO97*AP97/8</f>
        <v>50</v>
      </c>
      <c r="AR97" s="32">
        <f t="shared" ref="AR97:AR105" si="99">SUM(AQ97,AM97,AI97,AE97,AA97,W97,S97,O97,K97,G97)</f>
        <v>151.25</v>
      </c>
      <c r="AS97" s="32">
        <f t="shared" ref="AS97:AS105" si="100">AR97/C97</f>
        <v>50.416666666666664</v>
      </c>
      <c r="AT97" s="33">
        <v>40000</v>
      </c>
      <c r="AU97" s="32">
        <f t="shared" ref="AU97:AU105" si="101">AR97*AT97</f>
        <v>6050000</v>
      </c>
      <c r="AV97" s="32">
        <f t="shared" ref="AV97:AV105" si="102">AS97*AT97</f>
        <v>2016666.6666666665</v>
      </c>
    </row>
    <row r="98" spans="1:48">
      <c r="A98" s="42">
        <v>33</v>
      </c>
      <c r="B98" s="32" t="s">
        <v>226</v>
      </c>
      <c r="C98" s="32">
        <v>0.25</v>
      </c>
      <c r="D98" s="32">
        <v>2</v>
      </c>
      <c r="E98" s="32">
        <v>6</v>
      </c>
      <c r="F98" s="32">
        <v>1</v>
      </c>
      <c r="G98" s="32">
        <f t="shared" si="89"/>
        <v>1.5</v>
      </c>
      <c r="H98" s="32">
        <v>2</v>
      </c>
      <c r="I98" s="32">
        <v>6</v>
      </c>
      <c r="J98" s="32">
        <v>1</v>
      </c>
      <c r="K98" s="32">
        <f t="shared" si="90"/>
        <v>1.5</v>
      </c>
      <c r="L98" s="32">
        <v>2</v>
      </c>
      <c r="M98" s="32">
        <v>2</v>
      </c>
      <c r="N98" s="32">
        <v>1</v>
      </c>
      <c r="O98" s="32">
        <f t="shared" si="91"/>
        <v>0.5</v>
      </c>
      <c r="P98" s="32">
        <v>2</v>
      </c>
      <c r="Q98" s="32">
        <v>2</v>
      </c>
      <c r="R98" s="32">
        <v>1</v>
      </c>
      <c r="S98" s="32">
        <f t="shared" si="92"/>
        <v>0.5</v>
      </c>
      <c r="T98" s="32">
        <v>4</v>
      </c>
      <c r="U98" s="32">
        <v>2</v>
      </c>
      <c r="V98" s="32">
        <v>1</v>
      </c>
      <c r="W98" s="32">
        <f t="shared" si="93"/>
        <v>1</v>
      </c>
      <c r="X98" s="32">
        <v>10</v>
      </c>
      <c r="Y98" s="32">
        <v>5</v>
      </c>
      <c r="Z98" s="32">
        <v>1</v>
      </c>
      <c r="AA98" s="32">
        <f t="shared" si="94"/>
        <v>6.25</v>
      </c>
      <c r="AB98" s="32">
        <v>1</v>
      </c>
      <c r="AC98" s="32">
        <v>5</v>
      </c>
      <c r="AD98" s="32">
        <v>2</v>
      </c>
      <c r="AE98" s="32">
        <f t="shared" si="95"/>
        <v>1.25</v>
      </c>
      <c r="AF98" s="32">
        <v>1</v>
      </c>
      <c r="AG98" s="32">
        <v>5</v>
      </c>
      <c r="AH98" s="32">
        <v>3</v>
      </c>
      <c r="AI98" s="32">
        <f t="shared" si="96"/>
        <v>1.875</v>
      </c>
      <c r="AJ98" s="32">
        <v>0</v>
      </c>
      <c r="AK98" s="32">
        <v>0</v>
      </c>
      <c r="AL98" s="32">
        <v>0</v>
      </c>
      <c r="AM98" s="32">
        <f t="shared" si="97"/>
        <v>0</v>
      </c>
      <c r="AN98" s="32">
        <v>6</v>
      </c>
      <c r="AO98" s="32">
        <v>5</v>
      </c>
      <c r="AP98" s="32">
        <v>1</v>
      </c>
      <c r="AQ98" s="32">
        <f t="shared" si="98"/>
        <v>3.75</v>
      </c>
      <c r="AR98" s="32">
        <f t="shared" si="99"/>
        <v>18.125</v>
      </c>
      <c r="AS98" s="32">
        <f t="shared" si="100"/>
        <v>72.5</v>
      </c>
      <c r="AT98" s="33">
        <v>40000</v>
      </c>
      <c r="AU98" s="32">
        <f t="shared" si="101"/>
        <v>725000</v>
      </c>
      <c r="AV98" s="32">
        <f t="shared" si="102"/>
        <v>2900000</v>
      </c>
    </row>
    <row r="99" spans="1:48">
      <c r="A99" s="42">
        <v>34</v>
      </c>
      <c r="B99" s="32" t="s">
        <v>227</v>
      </c>
      <c r="C99" s="32">
        <v>7.4999999999999997E-2</v>
      </c>
      <c r="D99" s="32">
        <v>1</v>
      </c>
      <c r="E99" s="32">
        <v>6</v>
      </c>
      <c r="F99" s="32">
        <v>1</v>
      </c>
      <c r="G99" s="32">
        <f t="shared" si="89"/>
        <v>0.75</v>
      </c>
      <c r="H99" s="32">
        <v>2</v>
      </c>
      <c r="I99" s="32">
        <v>3</v>
      </c>
      <c r="J99" s="32">
        <v>1</v>
      </c>
      <c r="K99" s="32">
        <f t="shared" si="90"/>
        <v>0.75</v>
      </c>
      <c r="L99" s="32">
        <v>2</v>
      </c>
      <c r="M99" s="32">
        <v>2</v>
      </c>
      <c r="N99" s="32">
        <v>1</v>
      </c>
      <c r="O99" s="32">
        <f t="shared" si="91"/>
        <v>0.5</v>
      </c>
      <c r="P99" s="32">
        <v>1</v>
      </c>
      <c r="Q99" s="32">
        <v>4</v>
      </c>
      <c r="R99" s="32">
        <v>1</v>
      </c>
      <c r="S99" s="32">
        <f t="shared" si="92"/>
        <v>0.5</v>
      </c>
      <c r="T99" s="32">
        <v>2</v>
      </c>
      <c r="U99" s="32">
        <v>2</v>
      </c>
      <c r="V99" s="32">
        <v>1</v>
      </c>
      <c r="W99" s="32">
        <f t="shared" si="93"/>
        <v>0.5</v>
      </c>
      <c r="X99" s="32">
        <v>10</v>
      </c>
      <c r="Y99" s="32">
        <v>5</v>
      </c>
      <c r="Z99" s="32">
        <v>1</v>
      </c>
      <c r="AA99" s="32">
        <f t="shared" si="94"/>
        <v>6.25</v>
      </c>
      <c r="AB99" s="32">
        <v>1</v>
      </c>
      <c r="AC99" s="32">
        <v>4</v>
      </c>
      <c r="AD99" s="32">
        <v>2</v>
      </c>
      <c r="AE99" s="32">
        <f t="shared" si="95"/>
        <v>1</v>
      </c>
      <c r="AF99" s="32">
        <v>1</v>
      </c>
      <c r="AG99" s="32">
        <v>4</v>
      </c>
      <c r="AH99" s="32">
        <v>3</v>
      </c>
      <c r="AI99" s="32">
        <f t="shared" si="96"/>
        <v>1.5</v>
      </c>
      <c r="AJ99" s="32">
        <v>0</v>
      </c>
      <c r="AK99" s="32">
        <v>0</v>
      </c>
      <c r="AL99" s="32">
        <v>0</v>
      </c>
      <c r="AM99" s="32">
        <f t="shared" si="97"/>
        <v>0</v>
      </c>
      <c r="AN99" s="32">
        <v>6</v>
      </c>
      <c r="AO99" s="32">
        <v>6</v>
      </c>
      <c r="AP99" s="32">
        <v>1</v>
      </c>
      <c r="AQ99" s="32">
        <f t="shared" si="98"/>
        <v>4.5</v>
      </c>
      <c r="AR99" s="32">
        <f t="shared" si="99"/>
        <v>16.25</v>
      </c>
      <c r="AS99" s="32">
        <f t="shared" si="100"/>
        <v>216.66666666666669</v>
      </c>
      <c r="AT99" s="33">
        <v>40000</v>
      </c>
      <c r="AU99" s="32">
        <f t="shared" si="101"/>
        <v>650000</v>
      </c>
      <c r="AV99" s="32">
        <f t="shared" si="102"/>
        <v>8666666.6666666679</v>
      </c>
    </row>
    <row r="100" spans="1:48">
      <c r="A100" s="42">
        <v>35</v>
      </c>
      <c r="B100" s="32" t="s">
        <v>228</v>
      </c>
      <c r="C100" s="32">
        <v>2.5000000000000001E-2</v>
      </c>
      <c r="D100" s="32">
        <v>1</v>
      </c>
      <c r="E100" s="32">
        <v>6</v>
      </c>
      <c r="F100" s="32">
        <v>1</v>
      </c>
      <c r="G100" s="32">
        <f t="shared" si="89"/>
        <v>0.75</v>
      </c>
      <c r="H100" s="32">
        <v>2</v>
      </c>
      <c r="I100" s="32">
        <v>4</v>
      </c>
      <c r="J100" s="32">
        <v>1</v>
      </c>
      <c r="K100" s="32">
        <f t="shared" si="90"/>
        <v>1</v>
      </c>
      <c r="L100" s="32">
        <v>1</v>
      </c>
      <c r="M100" s="32">
        <v>3</v>
      </c>
      <c r="N100" s="32">
        <v>1</v>
      </c>
      <c r="O100" s="32">
        <f t="shared" si="91"/>
        <v>0.375</v>
      </c>
      <c r="P100" s="32">
        <v>2</v>
      </c>
      <c r="Q100" s="32">
        <v>6</v>
      </c>
      <c r="R100" s="32">
        <v>1</v>
      </c>
      <c r="S100" s="32">
        <f t="shared" si="92"/>
        <v>1.5</v>
      </c>
      <c r="T100" s="32">
        <v>2</v>
      </c>
      <c r="U100" s="32">
        <v>2</v>
      </c>
      <c r="V100" s="32">
        <v>1</v>
      </c>
      <c r="W100" s="32">
        <f t="shared" si="93"/>
        <v>0.5</v>
      </c>
      <c r="X100" s="32">
        <v>10</v>
      </c>
      <c r="Y100" s="32">
        <v>6</v>
      </c>
      <c r="Z100" s="32">
        <v>1</v>
      </c>
      <c r="AA100" s="32">
        <f t="shared" si="94"/>
        <v>7.5</v>
      </c>
      <c r="AB100" s="32">
        <v>1</v>
      </c>
      <c r="AC100" s="32">
        <v>5</v>
      </c>
      <c r="AD100" s="32">
        <v>2</v>
      </c>
      <c r="AE100" s="32">
        <f t="shared" si="95"/>
        <v>1.25</v>
      </c>
      <c r="AF100" s="32">
        <v>2</v>
      </c>
      <c r="AG100" s="32">
        <v>5</v>
      </c>
      <c r="AH100" s="32">
        <v>3</v>
      </c>
      <c r="AI100" s="32">
        <f t="shared" si="96"/>
        <v>3.75</v>
      </c>
      <c r="AJ100" s="32">
        <v>1</v>
      </c>
      <c r="AK100" s="32">
        <v>5</v>
      </c>
      <c r="AL100" s="32">
        <v>2</v>
      </c>
      <c r="AM100" s="32">
        <f t="shared" si="97"/>
        <v>1.25</v>
      </c>
      <c r="AN100" s="32">
        <v>5</v>
      </c>
      <c r="AO100" s="32">
        <v>7</v>
      </c>
      <c r="AP100" s="32">
        <v>1</v>
      </c>
      <c r="AQ100" s="32">
        <f t="shared" si="98"/>
        <v>4.375</v>
      </c>
      <c r="AR100" s="32">
        <f t="shared" si="99"/>
        <v>22.25</v>
      </c>
      <c r="AS100" s="32">
        <f t="shared" si="100"/>
        <v>890</v>
      </c>
      <c r="AT100" s="33">
        <v>40000</v>
      </c>
      <c r="AU100" s="32">
        <f t="shared" si="101"/>
        <v>890000</v>
      </c>
      <c r="AV100" s="32">
        <f t="shared" si="102"/>
        <v>35600000</v>
      </c>
    </row>
    <row r="101" spans="1:48">
      <c r="A101" s="42">
        <v>36</v>
      </c>
      <c r="B101" s="32" t="s">
        <v>229</v>
      </c>
      <c r="C101" s="32">
        <v>0.25</v>
      </c>
      <c r="D101" s="32">
        <v>2</v>
      </c>
      <c r="E101" s="32">
        <v>5</v>
      </c>
      <c r="F101" s="32">
        <v>1</v>
      </c>
      <c r="G101" s="32">
        <f t="shared" ref="G101" si="103">D101*E101*F101/8</f>
        <v>1.25</v>
      </c>
      <c r="H101" s="32">
        <v>2</v>
      </c>
      <c r="I101" s="32">
        <v>4</v>
      </c>
      <c r="J101" s="32">
        <v>2</v>
      </c>
      <c r="K101" s="32">
        <f t="shared" si="90"/>
        <v>2</v>
      </c>
      <c r="L101" s="32">
        <v>1</v>
      </c>
      <c r="M101" s="32">
        <v>2</v>
      </c>
      <c r="N101" s="32">
        <v>1</v>
      </c>
      <c r="O101" s="32">
        <f t="shared" si="91"/>
        <v>0.25</v>
      </c>
      <c r="P101" s="32">
        <v>1</v>
      </c>
      <c r="Q101" s="32">
        <v>6</v>
      </c>
      <c r="R101" s="32">
        <v>1</v>
      </c>
      <c r="S101" s="32">
        <f t="shared" ref="S101" si="104">P101*Q101*R101/8</f>
        <v>0.75</v>
      </c>
      <c r="T101" s="32">
        <v>4</v>
      </c>
      <c r="U101" s="32">
        <v>3</v>
      </c>
      <c r="V101" s="32">
        <v>1</v>
      </c>
      <c r="W101" s="32">
        <f t="shared" ref="W101" si="105">T101*U101*V101/8</f>
        <v>1.5</v>
      </c>
      <c r="X101" s="32">
        <v>10</v>
      </c>
      <c r="Y101" s="32">
        <v>6</v>
      </c>
      <c r="Z101" s="32">
        <v>1</v>
      </c>
      <c r="AA101" s="32">
        <f t="shared" si="94"/>
        <v>7.5</v>
      </c>
      <c r="AB101" s="32">
        <v>1</v>
      </c>
      <c r="AC101" s="32">
        <v>5</v>
      </c>
      <c r="AD101" s="32">
        <v>3</v>
      </c>
      <c r="AE101" s="32">
        <f t="shared" si="95"/>
        <v>1.875</v>
      </c>
      <c r="AF101" s="32">
        <v>2</v>
      </c>
      <c r="AG101" s="32">
        <v>5</v>
      </c>
      <c r="AH101" s="32">
        <v>3</v>
      </c>
      <c r="AI101" s="32">
        <f t="shared" ref="AI101" si="106">AF101*AG101*AH101/8</f>
        <v>3.75</v>
      </c>
      <c r="AJ101" s="32">
        <v>1</v>
      </c>
      <c r="AK101" s="32">
        <v>4</v>
      </c>
      <c r="AL101" s="32">
        <v>2</v>
      </c>
      <c r="AM101" s="32">
        <f t="shared" ref="AM101" si="107">AJ101*AK101*AL101/8</f>
        <v>1</v>
      </c>
      <c r="AN101" s="32">
        <v>4</v>
      </c>
      <c r="AO101" s="32">
        <v>7</v>
      </c>
      <c r="AP101" s="32">
        <v>1</v>
      </c>
      <c r="AQ101" s="32">
        <f t="shared" si="98"/>
        <v>3.5</v>
      </c>
      <c r="AR101" s="32">
        <f t="shared" si="99"/>
        <v>23.375</v>
      </c>
      <c r="AS101" s="32">
        <f t="shared" si="100"/>
        <v>93.5</v>
      </c>
      <c r="AT101" s="33">
        <v>40000</v>
      </c>
      <c r="AU101" s="32">
        <f t="shared" si="101"/>
        <v>935000</v>
      </c>
      <c r="AV101" s="32">
        <f t="shared" si="102"/>
        <v>3740000</v>
      </c>
    </row>
    <row r="102" spans="1:48">
      <c r="A102" s="42">
        <v>37</v>
      </c>
      <c r="B102" s="32" t="s">
        <v>230</v>
      </c>
      <c r="C102" s="32">
        <v>0.25</v>
      </c>
      <c r="D102" s="32">
        <v>2</v>
      </c>
      <c r="E102" s="32">
        <v>6</v>
      </c>
      <c r="F102" s="32">
        <v>1</v>
      </c>
      <c r="G102" s="32">
        <f t="shared" ref="G102" si="108">F102*E102*D102/8</f>
        <v>1.5</v>
      </c>
      <c r="H102" s="32">
        <v>2</v>
      </c>
      <c r="I102" s="32">
        <v>3</v>
      </c>
      <c r="J102" s="32">
        <v>1</v>
      </c>
      <c r="K102" s="32">
        <f t="shared" si="90"/>
        <v>0.75</v>
      </c>
      <c r="L102" s="32">
        <v>1</v>
      </c>
      <c r="M102" s="32">
        <v>3</v>
      </c>
      <c r="N102" s="32">
        <v>1</v>
      </c>
      <c r="O102" s="32">
        <f t="shared" si="91"/>
        <v>0.375</v>
      </c>
      <c r="P102" s="32">
        <v>3</v>
      </c>
      <c r="Q102" s="32">
        <v>3</v>
      </c>
      <c r="R102" s="32">
        <v>1</v>
      </c>
      <c r="S102" s="32">
        <f t="shared" ref="S102" si="109">R102*Q102*P102/8</f>
        <v>1.125</v>
      </c>
      <c r="T102" s="32">
        <v>4</v>
      </c>
      <c r="U102" s="32">
        <v>2</v>
      </c>
      <c r="V102" s="32">
        <v>1</v>
      </c>
      <c r="W102" s="32">
        <f t="shared" ref="W102" si="110">V102*U102*T102/8</f>
        <v>1</v>
      </c>
      <c r="X102" s="32">
        <v>10</v>
      </c>
      <c r="Y102" s="32">
        <v>5</v>
      </c>
      <c r="Z102" s="32">
        <v>1</v>
      </c>
      <c r="AA102" s="32">
        <f t="shared" si="94"/>
        <v>6.25</v>
      </c>
      <c r="AB102" s="32">
        <v>2</v>
      </c>
      <c r="AC102" s="32">
        <v>5</v>
      </c>
      <c r="AD102" s="32">
        <v>3</v>
      </c>
      <c r="AE102" s="32">
        <f t="shared" si="95"/>
        <v>3.75</v>
      </c>
      <c r="AF102" s="32">
        <v>2</v>
      </c>
      <c r="AG102" s="32">
        <v>5</v>
      </c>
      <c r="AH102" s="32">
        <v>3</v>
      </c>
      <c r="AI102" s="32">
        <f t="shared" ref="AI102" si="111">AH102*AG102*AF102/8</f>
        <v>3.75</v>
      </c>
      <c r="AJ102" s="32">
        <v>1</v>
      </c>
      <c r="AK102" s="32">
        <v>3</v>
      </c>
      <c r="AL102" s="32">
        <v>2</v>
      </c>
      <c r="AM102" s="32">
        <f t="shared" ref="AM102" si="112">AL102*AK102*AJ102/8</f>
        <v>0.75</v>
      </c>
      <c r="AN102" s="32">
        <v>3</v>
      </c>
      <c r="AO102" s="32">
        <v>6</v>
      </c>
      <c r="AP102" s="32">
        <v>1</v>
      </c>
      <c r="AQ102" s="32">
        <f t="shared" si="98"/>
        <v>2.25</v>
      </c>
      <c r="AR102" s="32">
        <f t="shared" si="99"/>
        <v>21.5</v>
      </c>
      <c r="AS102" s="32">
        <f t="shared" si="100"/>
        <v>86</v>
      </c>
      <c r="AT102" s="33">
        <v>40000</v>
      </c>
      <c r="AU102" s="32">
        <f t="shared" si="101"/>
        <v>860000</v>
      </c>
      <c r="AV102" s="32">
        <f t="shared" si="102"/>
        <v>3440000</v>
      </c>
    </row>
    <row r="103" spans="1:48">
      <c r="A103" s="42">
        <v>38</v>
      </c>
      <c r="B103" s="32" t="s">
        <v>212</v>
      </c>
      <c r="C103" s="32">
        <v>0.5</v>
      </c>
      <c r="D103" s="32">
        <v>4</v>
      </c>
      <c r="E103" s="32">
        <v>5</v>
      </c>
      <c r="F103" s="32">
        <v>2</v>
      </c>
      <c r="G103" s="32">
        <f t="shared" si="89"/>
        <v>5</v>
      </c>
      <c r="H103" s="32">
        <v>2</v>
      </c>
      <c r="I103" s="32">
        <v>6</v>
      </c>
      <c r="J103" s="32">
        <v>1</v>
      </c>
      <c r="K103" s="32">
        <f t="shared" si="90"/>
        <v>1.5</v>
      </c>
      <c r="L103" s="32">
        <v>2</v>
      </c>
      <c r="M103" s="32">
        <v>2</v>
      </c>
      <c r="N103" s="32">
        <v>1</v>
      </c>
      <c r="O103" s="32">
        <f t="shared" si="91"/>
        <v>0.5</v>
      </c>
      <c r="P103" s="32">
        <v>2</v>
      </c>
      <c r="Q103" s="32">
        <v>3</v>
      </c>
      <c r="R103" s="32">
        <v>1</v>
      </c>
      <c r="S103" s="32">
        <f t="shared" si="92"/>
        <v>0.75</v>
      </c>
      <c r="T103" s="32">
        <v>6</v>
      </c>
      <c r="U103" s="32">
        <v>2</v>
      </c>
      <c r="V103" s="32">
        <v>1</v>
      </c>
      <c r="W103" s="32">
        <f t="shared" si="93"/>
        <v>1.5</v>
      </c>
      <c r="X103" s="32">
        <v>30</v>
      </c>
      <c r="Y103" s="32">
        <v>6</v>
      </c>
      <c r="Z103" s="32">
        <v>1</v>
      </c>
      <c r="AA103" s="32">
        <f t="shared" si="94"/>
        <v>22.5</v>
      </c>
      <c r="AB103" s="32">
        <v>2</v>
      </c>
      <c r="AC103" s="32">
        <v>5</v>
      </c>
      <c r="AD103" s="32">
        <v>1</v>
      </c>
      <c r="AE103" s="32">
        <f t="shared" si="95"/>
        <v>1.25</v>
      </c>
      <c r="AF103" s="32">
        <v>1</v>
      </c>
      <c r="AG103" s="32">
        <v>5</v>
      </c>
      <c r="AH103" s="32">
        <v>3</v>
      </c>
      <c r="AI103" s="32">
        <f t="shared" si="96"/>
        <v>1.875</v>
      </c>
      <c r="AJ103" s="32">
        <v>0</v>
      </c>
      <c r="AK103" s="32">
        <v>0</v>
      </c>
      <c r="AL103" s="32">
        <v>0</v>
      </c>
      <c r="AM103" s="32">
        <f t="shared" si="97"/>
        <v>0</v>
      </c>
      <c r="AN103" s="32">
        <v>5</v>
      </c>
      <c r="AO103" s="32">
        <v>6</v>
      </c>
      <c r="AP103" s="32">
        <v>1</v>
      </c>
      <c r="AQ103" s="32">
        <f t="shared" si="98"/>
        <v>3.75</v>
      </c>
      <c r="AR103" s="32">
        <f t="shared" si="99"/>
        <v>38.625</v>
      </c>
      <c r="AS103" s="32">
        <f t="shared" si="100"/>
        <v>77.25</v>
      </c>
      <c r="AT103" s="33">
        <v>40000</v>
      </c>
      <c r="AU103" s="32">
        <f t="shared" si="101"/>
        <v>1545000</v>
      </c>
      <c r="AV103" s="32">
        <f t="shared" si="102"/>
        <v>3090000</v>
      </c>
    </row>
    <row r="104" spans="1:48">
      <c r="A104" s="42">
        <v>39</v>
      </c>
      <c r="B104" s="32" t="s">
        <v>233</v>
      </c>
      <c r="C104" s="32">
        <v>0.02</v>
      </c>
      <c r="D104" s="32">
        <v>2</v>
      </c>
      <c r="E104" s="32">
        <v>5</v>
      </c>
      <c r="F104" s="32">
        <v>1</v>
      </c>
      <c r="G104" s="32">
        <f t="shared" si="89"/>
        <v>1.25</v>
      </c>
      <c r="H104" s="32">
        <v>2</v>
      </c>
      <c r="I104" s="32">
        <v>2</v>
      </c>
      <c r="J104" s="32">
        <v>1</v>
      </c>
      <c r="K104" s="32">
        <f t="shared" si="90"/>
        <v>0.5</v>
      </c>
      <c r="L104" s="32">
        <v>2</v>
      </c>
      <c r="M104" s="32">
        <v>1</v>
      </c>
      <c r="N104" s="32">
        <v>1</v>
      </c>
      <c r="O104" s="32">
        <f t="shared" si="91"/>
        <v>0.25</v>
      </c>
      <c r="P104" s="32">
        <v>1</v>
      </c>
      <c r="Q104" s="32">
        <v>2</v>
      </c>
      <c r="R104" s="32">
        <v>1</v>
      </c>
      <c r="S104" s="32">
        <f t="shared" si="92"/>
        <v>0.25</v>
      </c>
      <c r="T104" s="32">
        <v>3</v>
      </c>
      <c r="U104" s="32">
        <v>1</v>
      </c>
      <c r="V104" s="32">
        <v>1</v>
      </c>
      <c r="W104" s="32">
        <f t="shared" si="93"/>
        <v>0.375</v>
      </c>
      <c r="X104" s="32">
        <v>10</v>
      </c>
      <c r="Y104" s="32">
        <v>4</v>
      </c>
      <c r="Z104" s="32">
        <v>1</v>
      </c>
      <c r="AA104" s="32">
        <f t="shared" si="94"/>
        <v>5</v>
      </c>
      <c r="AB104" s="32">
        <v>1</v>
      </c>
      <c r="AC104" s="32">
        <v>3</v>
      </c>
      <c r="AD104" s="32">
        <v>2</v>
      </c>
      <c r="AE104" s="32">
        <f t="shared" si="95"/>
        <v>0.75</v>
      </c>
      <c r="AF104" s="32">
        <v>1</v>
      </c>
      <c r="AG104" s="32">
        <v>2</v>
      </c>
      <c r="AH104" s="32">
        <v>3</v>
      </c>
      <c r="AI104" s="32">
        <f t="shared" si="96"/>
        <v>0.75</v>
      </c>
      <c r="AJ104" s="32">
        <v>0</v>
      </c>
      <c r="AK104" s="32">
        <v>0</v>
      </c>
      <c r="AL104" s="32">
        <v>0</v>
      </c>
      <c r="AM104" s="32">
        <f t="shared" si="97"/>
        <v>0</v>
      </c>
      <c r="AN104" s="32">
        <v>4</v>
      </c>
      <c r="AO104" s="32">
        <v>4</v>
      </c>
      <c r="AP104" s="32">
        <v>1</v>
      </c>
      <c r="AQ104" s="32">
        <f t="shared" si="98"/>
        <v>2</v>
      </c>
      <c r="AR104" s="32">
        <f t="shared" si="99"/>
        <v>11.125</v>
      </c>
      <c r="AS104" s="32">
        <f t="shared" si="100"/>
        <v>556.25</v>
      </c>
      <c r="AT104" s="33">
        <v>40000</v>
      </c>
      <c r="AU104" s="32">
        <f t="shared" si="101"/>
        <v>445000</v>
      </c>
      <c r="AV104" s="32">
        <f t="shared" si="102"/>
        <v>22250000</v>
      </c>
    </row>
    <row r="105" spans="1:48">
      <c r="A105" s="42">
        <v>40</v>
      </c>
      <c r="B105" s="32" t="s">
        <v>234</v>
      </c>
      <c r="C105" s="32">
        <v>0.5</v>
      </c>
      <c r="D105" s="32">
        <v>2</v>
      </c>
      <c r="E105" s="32">
        <v>7</v>
      </c>
      <c r="F105" s="32">
        <v>2</v>
      </c>
      <c r="G105" s="32">
        <f t="shared" si="89"/>
        <v>3.5</v>
      </c>
      <c r="H105" s="32">
        <v>2</v>
      </c>
      <c r="I105" s="32">
        <v>5</v>
      </c>
      <c r="J105" s="32">
        <v>1</v>
      </c>
      <c r="K105" s="32">
        <f t="shared" si="90"/>
        <v>1.25</v>
      </c>
      <c r="L105" s="32">
        <v>1</v>
      </c>
      <c r="M105" s="32">
        <v>3</v>
      </c>
      <c r="N105" s="32">
        <v>1</v>
      </c>
      <c r="O105" s="32">
        <f t="shared" si="91"/>
        <v>0.375</v>
      </c>
      <c r="P105" s="32">
        <v>2</v>
      </c>
      <c r="Q105" s="32">
        <v>4</v>
      </c>
      <c r="R105" s="32">
        <v>1</v>
      </c>
      <c r="S105" s="32">
        <f t="shared" si="92"/>
        <v>1</v>
      </c>
      <c r="T105" s="32">
        <v>4</v>
      </c>
      <c r="U105" s="32">
        <v>2</v>
      </c>
      <c r="V105" s="32">
        <v>1</v>
      </c>
      <c r="W105" s="32">
        <f t="shared" si="93"/>
        <v>1</v>
      </c>
      <c r="X105" s="32">
        <v>20</v>
      </c>
      <c r="Y105" s="32">
        <v>6</v>
      </c>
      <c r="Z105" s="32">
        <v>1</v>
      </c>
      <c r="AA105" s="32">
        <f t="shared" si="94"/>
        <v>15</v>
      </c>
      <c r="AB105" s="32">
        <v>1</v>
      </c>
      <c r="AC105" s="32">
        <v>5</v>
      </c>
      <c r="AD105" s="32">
        <v>3</v>
      </c>
      <c r="AE105" s="32">
        <f t="shared" si="95"/>
        <v>1.875</v>
      </c>
      <c r="AF105" s="32">
        <v>1</v>
      </c>
      <c r="AG105" s="32">
        <v>5</v>
      </c>
      <c r="AH105" s="32">
        <v>3</v>
      </c>
      <c r="AI105" s="32">
        <f t="shared" si="96"/>
        <v>1.875</v>
      </c>
      <c r="AJ105" s="32">
        <v>0</v>
      </c>
      <c r="AK105" s="32">
        <v>0</v>
      </c>
      <c r="AL105" s="32">
        <v>0</v>
      </c>
      <c r="AM105" s="32">
        <f t="shared" si="97"/>
        <v>0</v>
      </c>
      <c r="AN105" s="32">
        <v>6</v>
      </c>
      <c r="AO105" s="32">
        <v>6</v>
      </c>
      <c r="AP105" s="32">
        <v>1</v>
      </c>
      <c r="AQ105" s="32">
        <f t="shared" si="98"/>
        <v>4.5</v>
      </c>
      <c r="AR105" s="32">
        <f t="shared" si="99"/>
        <v>30.375</v>
      </c>
      <c r="AS105" s="32">
        <f t="shared" si="100"/>
        <v>60.75</v>
      </c>
      <c r="AT105" s="33">
        <v>40000</v>
      </c>
      <c r="AU105" s="32">
        <f t="shared" si="101"/>
        <v>1215000</v>
      </c>
      <c r="AV105" s="32">
        <f t="shared" si="102"/>
        <v>2430000</v>
      </c>
    </row>
    <row r="106" spans="1:48">
      <c r="A106" s="42">
        <v>41</v>
      </c>
      <c r="B106" s="32" t="s">
        <v>236</v>
      </c>
      <c r="C106" s="32">
        <v>0.25</v>
      </c>
      <c r="D106" s="32">
        <v>2</v>
      </c>
      <c r="E106" s="32">
        <v>6</v>
      </c>
      <c r="F106" s="32">
        <v>1</v>
      </c>
      <c r="G106" s="32">
        <f>F106*E106*D106/8</f>
        <v>1.5</v>
      </c>
      <c r="H106" s="32">
        <v>2</v>
      </c>
      <c r="I106" s="32">
        <v>4</v>
      </c>
      <c r="J106" s="32">
        <v>1</v>
      </c>
      <c r="K106" s="32">
        <f>H106*I106*J106/8</f>
        <v>1</v>
      </c>
      <c r="L106" s="32">
        <v>2</v>
      </c>
      <c r="M106" s="32">
        <v>3</v>
      </c>
      <c r="N106" s="32">
        <v>1</v>
      </c>
      <c r="O106" s="32">
        <f>L106*M106*N106/8</f>
        <v>0.75</v>
      </c>
      <c r="P106" s="32">
        <v>3</v>
      </c>
      <c r="Q106" s="32">
        <v>2</v>
      </c>
      <c r="R106" s="32">
        <v>1</v>
      </c>
      <c r="S106" s="32">
        <f>R106*Q106*P106/8</f>
        <v>0.75</v>
      </c>
      <c r="T106" s="32">
        <v>4</v>
      </c>
      <c r="U106" s="32">
        <v>2</v>
      </c>
      <c r="V106" s="32">
        <v>1</v>
      </c>
      <c r="W106" s="32">
        <f>V106*U106*T106/8</f>
        <v>1</v>
      </c>
      <c r="X106" s="32">
        <v>10</v>
      </c>
      <c r="Y106" s="32">
        <v>3</v>
      </c>
      <c r="Z106" s="32">
        <v>1</v>
      </c>
      <c r="AA106" s="32">
        <f>X106*Y106*Z106/8</f>
        <v>3.75</v>
      </c>
      <c r="AB106" s="32">
        <v>1</v>
      </c>
      <c r="AC106" s="32">
        <v>4</v>
      </c>
      <c r="AD106" s="32">
        <v>2</v>
      </c>
      <c r="AE106" s="32">
        <f>AB106*AC106*AD106/8</f>
        <v>1</v>
      </c>
      <c r="AF106" s="32">
        <v>1</v>
      </c>
      <c r="AG106" s="32">
        <v>4</v>
      </c>
      <c r="AH106" s="32">
        <v>3</v>
      </c>
      <c r="AI106" s="32">
        <f>AH106*AG106*AF106/8</f>
        <v>1.5</v>
      </c>
      <c r="AJ106" s="32">
        <v>1</v>
      </c>
      <c r="AK106" s="32">
        <v>5</v>
      </c>
      <c r="AL106" s="32">
        <v>2</v>
      </c>
      <c r="AM106" s="32">
        <f>AL106*AK106*AJ106/8</f>
        <v>1.25</v>
      </c>
      <c r="AN106" s="32">
        <v>4</v>
      </c>
      <c r="AO106" s="32">
        <v>6</v>
      </c>
      <c r="AP106" s="32">
        <v>1</v>
      </c>
      <c r="AQ106" s="32">
        <f>AN106*AO106*AP106/8</f>
        <v>3</v>
      </c>
      <c r="AR106" s="32">
        <f>SUM(AQ106,AM106,AI106,AE106,AA106,W106,S106,O106,K106,G106)</f>
        <v>15.5</v>
      </c>
      <c r="AS106" s="32">
        <f>AR106/C106</f>
        <v>62</v>
      </c>
      <c r="AT106" s="33">
        <v>40000</v>
      </c>
      <c r="AU106" s="32">
        <f>AR106*AT106</f>
        <v>620000</v>
      </c>
      <c r="AV106" s="32">
        <f>AS106*AT106</f>
        <v>2480000</v>
      </c>
    </row>
    <row r="107" spans="1:48">
      <c r="A107" s="42">
        <v>42</v>
      </c>
      <c r="B107" s="32" t="s">
        <v>237</v>
      </c>
      <c r="C107" s="32">
        <v>0.35</v>
      </c>
      <c r="D107" s="32">
        <v>1</v>
      </c>
      <c r="E107" s="32">
        <v>5</v>
      </c>
      <c r="F107" s="32">
        <v>1</v>
      </c>
      <c r="G107" s="32">
        <f t="shared" ref="G107:G115" si="113">F107*E107*D107/8</f>
        <v>0.625</v>
      </c>
      <c r="H107" s="32">
        <v>1</v>
      </c>
      <c r="I107" s="32">
        <v>4</v>
      </c>
      <c r="J107" s="32">
        <v>1</v>
      </c>
      <c r="K107" s="32">
        <f t="shared" ref="K107:K115" si="114">H107*I107*J107/8</f>
        <v>0.5</v>
      </c>
      <c r="L107" s="32">
        <v>1</v>
      </c>
      <c r="M107" s="32">
        <v>3</v>
      </c>
      <c r="N107" s="32">
        <v>1</v>
      </c>
      <c r="O107" s="32">
        <f t="shared" ref="O107:O115" si="115">L107*M107*N107/8</f>
        <v>0.375</v>
      </c>
      <c r="P107" s="32">
        <v>1</v>
      </c>
      <c r="Q107" s="32">
        <v>2</v>
      </c>
      <c r="R107" s="32">
        <v>1</v>
      </c>
      <c r="S107" s="32">
        <f t="shared" ref="S107:S115" si="116">R107*Q107*P107/8</f>
        <v>0.25</v>
      </c>
      <c r="T107" s="32">
        <v>1</v>
      </c>
      <c r="U107" s="32">
        <v>2</v>
      </c>
      <c r="V107" s="32">
        <v>1</v>
      </c>
      <c r="W107" s="32">
        <f t="shared" ref="W107:W115" si="117">V107*U107*T107/8</f>
        <v>0.25</v>
      </c>
      <c r="X107" s="32">
        <v>20</v>
      </c>
      <c r="Y107" s="32">
        <v>4</v>
      </c>
      <c r="Z107" s="32">
        <v>1</v>
      </c>
      <c r="AA107" s="32">
        <f t="shared" ref="AA107:AA115" si="118">X107*Y107*Z107/8</f>
        <v>10</v>
      </c>
      <c r="AB107" s="32">
        <v>1</v>
      </c>
      <c r="AC107" s="32">
        <v>3</v>
      </c>
      <c r="AD107" s="32">
        <v>2</v>
      </c>
      <c r="AE107" s="32">
        <f t="shared" ref="AE107:AE115" si="119">AB107*AC107*AD107/8</f>
        <v>0.75</v>
      </c>
      <c r="AF107" s="32">
        <v>1</v>
      </c>
      <c r="AG107" s="32">
        <v>2</v>
      </c>
      <c r="AH107" s="32">
        <v>3</v>
      </c>
      <c r="AI107" s="32">
        <f t="shared" ref="AI107:AI115" si="120">AH107*AG107*AF107/8</f>
        <v>0.75</v>
      </c>
      <c r="AJ107" s="32">
        <v>0</v>
      </c>
      <c r="AK107" s="32">
        <v>0</v>
      </c>
      <c r="AL107" s="32">
        <v>0</v>
      </c>
      <c r="AM107" s="32">
        <f t="shared" ref="AM107:AM115" si="121">AL107*AK107*AJ107/8</f>
        <v>0</v>
      </c>
      <c r="AN107" s="32">
        <v>4</v>
      </c>
      <c r="AO107" s="32">
        <v>4</v>
      </c>
      <c r="AP107" s="32">
        <v>1</v>
      </c>
      <c r="AQ107" s="32">
        <f t="shared" ref="AQ107:AQ115" si="122">AN107*AO107*AP107/8</f>
        <v>2</v>
      </c>
      <c r="AR107" s="32">
        <f t="shared" ref="AR107:AR115" si="123">SUM(AQ107,AM107,AI107,AE107,AA107,W107,S107,O107,K107,G107)</f>
        <v>15.5</v>
      </c>
      <c r="AS107" s="32">
        <f t="shared" ref="AS107:AS115" si="124">AR107/C107</f>
        <v>44.285714285714292</v>
      </c>
      <c r="AT107" s="33">
        <v>40000</v>
      </c>
      <c r="AU107" s="32">
        <f t="shared" ref="AU107:AU115" si="125">AR107*AT107</f>
        <v>620000</v>
      </c>
      <c r="AV107" s="32">
        <f t="shared" ref="AV107:AV115" si="126">AS107*AT107</f>
        <v>1771428.5714285716</v>
      </c>
    </row>
    <row r="108" spans="1:48">
      <c r="A108" s="42">
        <v>43</v>
      </c>
      <c r="B108" s="32" t="s">
        <v>238</v>
      </c>
      <c r="C108" s="32">
        <v>0.5</v>
      </c>
      <c r="D108" s="32">
        <v>1</v>
      </c>
      <c r="E108" s="32">
        <v>6</v>
      </c>
      <c r="F108" s="32">
        <v>1</v>
      </c>
      <c r="G108" s="32">
        <f t="shared" si="113"/>
        <v>0.75</v>
      </c>
      <c r="H108" s="32">
        <v>2</v>
      </c>
      <c r="I108" s="32">
        <v>6</v>
      </c>
      <c r="J108" s="32">
        <v>1</v>
      </c>
      <c r="K108" s="32">
        <f t="shared" si="114"/>
        <v>1.5</v>
      </c>
      <c r="L108" s="32">
        <v>1</v>
      </c>
      <c r="M108" s="32">
        <v>2</v>
      </c>
      <c r="N108" s="32">
        <v>1</v>
      </c>
      <c r="O108" s="32">
        <f t="shared" si="115"/>
        <v>0.25</v>
      </c>
      <c r="P108" s="32">
        <v>2</v>
      </c>
      <c r="Q108" s="32">
        <v>2</v>
      </c>
      <c r="R108" s="32">
        <v>1</v>
      </c>
      <c r="S108" s="32">
        <f t="shared" si="116"/>
        <v>0.5</v>
      </c>
      <c r="T108" s="32">
        <v>4</v>
      </c>
      <c r="U108" s="32">
        <v>2</v>
      </c>
      <c r="V108" s="32">
        <v>1</v>
      </c>
      <c r="W108" s="32">
        <f t="shared" si="117"/>
        <v>1</v>
      </c>
      <c r="X108" s="32">
        <v>20</v>
      </c>
      <c r="Y108" s="32">
        <v>5</v>
      </c>
      <c r="Z108" s="32">
        <v>1</v>
      </c>
      <c r="AA108" s="32">
        <f t="shared" si="118"/>
        <v>12.5</v>
      </c>
      <c r="AB108" s="32">
        <v>1</v>
      </c>
      <c r="AC108" s="32">
        <v>5</v>
      </c>
      <c r="AD108" s="32">
        <v>2</v>
      </c>
      <c r="AE108" s="32">
        <f t="shared" si="119"/>
        <v>1.25</v>
      </c>
      <c r="AF108" s="32">
        <v>1</v>
      </c>
      <c r="AG108" s="32">
        <v>5</v>
      </c>
      <c r="AH108" s="32">
        <v>3</v>
      </c>
      <c r="AI108" s="32">
        <f t="shared" si="120"/>
        <v>1.875</v>
      </c>
      <c r="AJ108" s="32">
        <v>0</v>
      </c>
      <c r="AK108" s="32">
        <v>0</v>
      </c>
      <c r="AL108" s="32">
        <v>0</v>
      </c>
      <c r="AM108" s="32">
        <f t="shared" si="121"/>
        <v>0</v>
      </c>
      <c r="AN108" s="32">
        <v>6</v>
      </c>
      <c r="AO108" s="32">
        <v>5</v>
      </c>
      <c r="AP108" s="32">
        <v>1</v>
      </c>
      <c r="AQ108" s="32">
        <f t="shared" si="122"/>
        <v>3.75</v>
      </c>
      <c r="AR108" s="32">
        <f t="shared" si="123"/>
        <v>23.375</v>
      </c>
      <c r="AS108" s="32">
        <f t="shared" si="124"/>
        <v>46.75</v>
      </c>
      <c r="AT108" s="33">
        <v>40000</v>
      </c>
      <c r="AU108" s="32">
        <f t="shared" si="125"/>
        <v>935000</v>
      </c>
      <c r="AV108" s="32">
        <f t="shared" si="126"/>
        <v>1870000</v>
      </c>
    </row>
    <row r="109" spans="1:48">
      <c r="A109" s="42">
        <v>44</v>
      </c>
      <c r="B109" s="32" t="s">
        <v>239</v>
      </c>
      <c r="C109" s="32">
        <v>0.8</v>
      </c>
      <c r="D109" s="32">
        <v>2</v>
      </c>
      <c r="E109" s="32">
        <v>6</v>
      </c>
      <c r="F109" s="32">
        <v>1</v>
      </c>
      <c r="G109" s="32">
        <f t="shared" si="113"/>
        <v>1.5</v>
      </c>
      <c r="H109" s="32">
        <v>2</v>
      </c>
      <c r="I109" s="32">
        <v>3</v>
      </c>
      <c r="J109" s="32">
        <v>1</v>
      </c>
      <c r="K109" s="32">
        <f t="shared" si="114"/>
        <v>0.75</v>
      </c>
      <c r="L109" s="32">
        <v>2</v>
      </c>
      <c r="M109" s="32">
        <v>2</v>
      </c>
      <c r="N109" s="32">
        <v>1</v>
      </c>
      <c r="O109" s="32">
        <f t="shared" si="115"/>
        <v>0.5</v>
      </c>
      <c r="P109" s="32">
        <v>1</v>
      </c>
      <c r="Q109" s="32">
        <v>4</v>
      </c>
      <c r="R109" s="32">
        <v>1</v>
      </c>
      <c r="S109" s="32">
        <f t="shared" si="116"/>
        <v>0.5</v>
      </c>
      <c r="T109" s="32">
        <v>2</v>
      </c>
      <c r="U109" s="32">
        <v>2</v>
      </c>
      <c r="V109" s="32">
        <v>1</v>
      </c>
      <c r="W109" s="32">
        <f t="shared" si="117"/>
        <v>0.5</v>
      </c>
      <c r="X109" s="32">
        <v>40</v>
      </c>
      <c r="Y109" s="32">
        <v>5</v>
      </c>
      <c r="Z109" s="32">
        <v>1</v>
      </c>
      <c r="AA109" s="32">
        <f t="shared" si="118"/>
        <v>25</v>
      </c>
      <c r="AB109" s="32">
        <v>1</v>
      </c>
      <c r="AC109" s="32">
        <v>4</v>
      </c>
      <c r="AD109" s="32">
        <v>2</v>
      </c>
      <c r="AE109" s="32">
        <f t="shared" si="119"/>
        <v>1</v>
      </c>
      <c r="AF109" s="32">
        <v>1</v>
      </c>
      <c r="AG109" s="32">
        <v>4</v>
      </c>
      <c r="AH109" s="32">
        <v>3</v>
      </c>
      <c r="AI109" s="32">
        <f t="shared" si="120"/>
        <v>1.5</v>
      </c>
      <c r="AJ109" s="32">
        <v>1</v>
      </c>
      <c r="AK109" s="32">
        <v>4</v>
      </c>
      <c r="AL109" s="32">
        <v>3</v>
      </c>
      <c r="AM109" s="32">
        <f t="shared" si="121"/>
        <v>1.5</v>
      </c>
      <c r="AN109" s="32">
        <v>6</v>
      </c>
      <c r="AO109" s="32">
        <v>6</v>
      </c>
      <c r="AP109" s="32">
        <v>1</v>
      </c>
      <c r="AQ109" s="32">
        <f t="shared" si="122"/>
        <v>4.5</v>
      </c>
      <c r="AR109" s="32">
        <f t="shared" si="123"/>
        <v>37.25</v>
      </c>
      <c r="AS109" s="32">
        <f t="shared" si="124"/>
        <v>46.5625</v>
      </c>
      <c r="AT109" s="33">
        <v>40000</v>
      </c>
      <c r="AU109" s="32">
        <f t="shared" si="125"/>
        <v>1490000</v>
      </c>
      <c r="AV109" s="32">
        <f t="shared" si="126"/>
        <v>1862500</v>
      </c>
    </row>
    <row r="110" spans="1:48">
      <c r="A110" s="42">
        <v>45</v>
      </c>
      <c r="B110" s="32" t="s">
        <v>240</v>
      </c>
      <c r="C110" s="32">
        <v>0.25</v>
      </c>
      <c r="D110" s="32">
        <v>2</v>
      </c>
      <c r="E110" s="32">
        <v>6</v>
      </c>
      <c r="F110" s="32">
        <v>1</v>
      </c>
      <c r="G110" s="32">
        <f t="shared" si="113"/>
        <v>1.5</v>
      </c>
      <c r="H110" s="32">
        <v>2</v>
      </c>
      <c r="I110" s="32">
        <v>4</v>
      </c>
      <c r="J110" s="32">
        <v>1</v>
      </c>
      <c r="K110" s="32">
        <f t="shared" si="114"/>
        <v>1</v>
      </c>
      <c r="L110" s="32">
        <v>1</v>
      </c>
      <c r="M110" s="32">
        <v>3</v>
      </c>
      <c r="N110" s="32">
        <v>1</v>
      </c>
      <c r="O110" s="32">
        <f t="shared" si="115"/>
        <v>0.375</v>
      </c>
      <c r="P110" s="32">
        <v>2</v>
      </c>
      <c r="Q110" s="32">
        <v>4</v>
      </c>
      <c r="R110" s="32">
        <v>1</v>
      </c>
      <c r="S110" s="32">
        <f t="shared" si="116"/>
        <v>1</v>
      </c>
      <c r="T110" s="32">
        <v>3</v>
      </c>
      <c r="U110" s="32">
        <v>2</v>
      </c>
      <c r="V110" s="32">
        <v>1</v>
      </c>
      <c r="W110" s="32">
        <f t="shared" si="117"/>
        <v>0.75</v>
      </c>
      <c r="X110" s="32">
        <v>10</v>
      </c>
      <c r="Y110" s="32">
        <v>5</v>
      </c>
      <c r="Z110" s="32">
        <v>1</v>
      </c>
      <c r="AA110" s="32">
        <f t="shared" si="118"/>
        <v>6.25</v>
      </c>
      <c r="AB110" s="32">
        <v>1</v>
      </c>
      <c r="AC110" s="32">
        <v>5</v>
      </c>
      <c r="AD110" s="32">
        <v>2</v>
      </c>
      <c r="AE110" s="32">
        <f t="shared" si="119"/>
        <v>1.25</v>
      </c>
      <c r="AF110" s="32">
        <v>2</v>
      </c>
      <c r="AG110" s="32">
        <v>5</v>
      </c>
      <c r="AH110" s="32">
        <v>3</v>
      </c>
      <c r="AI110" s="32">
        <f t="shared" si="120"/>
        <v>3.75</v>
      </c>
      <c r="AJ110" s="32">
        <v>1</v>
      </c>
      <c r="AK110" s="32">
        <v>5</v>
      </c>
      <c r="AL110" s="32">
        <v>3</v>
      </c>
      <c r="AM110" s="32">
        <f t="shared" si="121"/>
        <v>1.875</v>
      </c>
      <c r="AN110" s="32">
        <v>6</v>
      </c>
      <c r="AO110" s="32">
        <v>8</v>
      </c>
      <c r="AP110" s="32">
        <v>1</v>
      </c>
      <c r="AQ110" s="32">
        <f t="shared" si="122"/>
        <v>6</v>
      </c>
      <c r="AR110" s="32">
        <f t="shared" si="123"/>
        <v>23.75</v>
      </c>
      <c r="AS110" s="32">
        <f t="shared" si="124"/>
        <v>95</v>
      </c>
      <c r="AT110" s="33">
        <v>40000</v>
      </c>
      <c r="AU110" s="32">
        <f t="shared" si="125"/>
        <v>950000</v>
      </c>
      <c r="AV110" s="32">
        <f t="shared" si="126"/>
        <v>3800000</v>
      </c>
    </row>
    <row r="111" spans="1:48">
      <c r="A111" s="42">
        <v>46</v>
      </c>
      <c r="B111" s="32" t="s">
        <v>241</v>
      </c>
      <c r="C111" s="32">
        <v>0.25</v>
      </c>
      <c r="D111" s="32">
        <v>2</v>
      </c>
      <c r="E111" s="32">
        <v>5</v>
      </c>
      <c r="F111" s="32">
        <v>1</v>
      </c>
      <c r="G111" s="32">
        <f t="shared" ref="G111" si="127">D111*E111*F111/8</f>
        <v>1.25</v>
      </c>
      <c r="H111" s="32">
        <v>2</v>
      </c>
      <c r="I111" s="32">
        <v>4</v>
      </c>
      <c r="J111" s="32">
        <v>2</v>
      </c>
      <c r="K111" s="32">
        <f t="shared" si="114"/>
        <v>2</v>
      </c>
      <c r="L111" s="32">
        <v>1</v>
      </c>
      <c r="M111" s="32">
        <v>2</v>
      </c>
      <c r="N111" s="32">
        <v>1</v>
      </c>
      <c r="O111" s="32">
        <f t="shared" si="115"/>
        <v>0.25</v>
      </c>
      <c r="P111" s="32">
        <v>1</v>
      </c>
      <c r="Q111" s="32">
        <v>6</v>
      </c>
      <c r="R111" s="32">
        <v>1</v>
      </c>
      <c r="S111" s="32">
        <f t="shared" ref="S111" si="128">P111*Q111*R111/8</f>
        <v>0.75</v>
      </c>
      <c r="T111" s="32">
        <v>4</v>
      </c>
      <c r="U111" s="32">
        <v>3</v>
      </c>
      <c r="V111" s="32">
        <v>1</v>
      </c>
      <c r="W111" s="32">
        <f t="shared" ref="W111" si="129">T111*U111*V111/8</f>
        <v>1.5</v>
      </c>
      <c r="X111" s="32">
        <v>10</v>
      </c>
      <c r="Y111" s="32">
        <v>6</v>
      </c>
      <c r="Z111" s="32">
        <v>1</v>
      </c>
      <c r="AA111" s="32">
        <f t="shared" si="118"/>
        <v>7.5</v>
      </c>
      <c r="AB111" s="32">
        <v>1</v>
      </c>
      <c r="AC111" s="32">
        <v>5</v>
      </c>
      <c r="AD111" s="32">
        <v>3</v>
      </c>
      <c r="AE111" s="32">
        <f t="shared" si="119"/>
        <v>1.875</v>
      </c>
      <c r="AF111" s="32">
        <v>2</v>
      </c>
      <c r="AG111" s="32">
        <v>5</v>
      </c>
      <c r="AH111" s="32">
        <v>3</v>
      </c>
      <c r="AI111" s="32">
        <f t="shared" ref="AI111" si="130">AF111*AG111*AH111/8</f>
        <v>3.75</v>
      </c>
      <c r="AJ111" s="32">
        <v>1</v>
      </c>
      <c r="AK111" s="32">
        <v>4</v>
      </c>
      <c r="AL111" s="32">
        <v>2</v>
      </c>
      <c r="AM111" s="32">
        <f t="shared" ref="AM111" si="131">AJ111*AK111*AL111/8</f>
        <v>1</v>
      </c>
      <c r="AN111" s="32">
        <v>5</v>
      </c>
      <c r="AO111" s="32">
        <v>7</v>
      </c>
      <c r="AP111" s="32">
        <v>1</v>
      </c>
      <c r="AQ111" s="32">
        <f t="shared" si="122"/>
        <v>4.375</v>
      </c>
      <c r="AR111" s="32">
        <f t="shared" si="123"/>
        <v>24.25</v>
      </c>
      <c r="AS111" s="32">
        <f t="shared" si="124"/>
        <v>97</v>
      </c>
      <c r="AT111" s="33">
        <v>40000</v>
      </c>
      <c r="AU111" s="32">
        <f t="shared" si="125"/>
        <v>970000</v>
      </c>
      <c r="AV111" s="32">
        <f t="shared" si="126"/>
        <v>3880000</v>
      </c>
    </row>
    <row r="112" spans="1:48">
      <c r="A112" s="42">
        <v>47</v>
      </c>
      <c r="B112" s="32" t="s">
        <v>242</v>
      </c>
      <c r="C112" s="32">
        <v>0.25</v>
      </c>
      <c r="D112" s="32">
        <v>2</v>
      </c>
      <c r="E112" s="32">
        <v>6</v>
      </c>
      <c r="F112" s="32">
        <v>1</v>
      </c>
      <c r="G112" s="32">
        <f t="shared" ref="G112" si="132">F112*E112*D112/8</f>
        <v>1.5</v>
      </c>
      <c r="H112" s="32">
        <v>2</v>
      </c>
      <c r="I112" s="32">
        <v>3</v>
      </c>
      <c r="J112" s="32">
        <v>1</v>
      </c>
      <c r="K112" s="32">
        <f t="shared" si="114"/>
        <v>0.75</v>
      </c>
      <c r="L112" s="32">
        <v>1</v>
      </c>
      <c r="M112" s="32">
        <v>3</v>
      </c>
      <c r="N112" s="32">
        <v>1</v>
      </c>
      <c r="O112" s="32">
        <f t="shared" si="115"/>
        <v>0.375</v>
      </c>
      <c r="P112" s="32">
        <v>3</v>
      </c>
      <c r="Q112" s="32">
        <v>3</v>
      </c>
      <c r="R112" s="32">
        <v>1</v>
      </c>
      <c r="S112" s="32">
        <f t="shared" ref="S112" si="133">R112*Q112*P112/8</f>
        <v>1.125</v>
      </c>
      <c r="T112" s="32">
        <v>4</v>
      </c>
      <c r="U112" s="32">
        <v>2</v>
      </c>
      <c r="V112" s="32">
        <v>1</v>
      </c>
      <c r="W112" s="32">
        <f t="shared" ref="W112" si="134">V112*U112*T112/8</f>
        <v>1</v>
      </c>
      <c r="X112" s="32">
        <v>20</v>
      </c>
      <c r="Y112" s="32">
        <v>5</v>
      </c>
      <c r="Z112" s="32">
        <v>1</v>
      </c>
      <c r="AA112" s="32">
        <f t="shared" si="118"/>
        <v>12.5</v>
      </c>
      <c r="AB112" s="32">
        <v>2</v>
      </c>
      <c r="AC112" s="32">
        <v>5</v>
      </c>
      <c r="AD112" s="32">
        <v>3</v>
      </c>
      <c r="AE112" s="32">
        <f t="shared" si="119"/>
        <v>3.75</v>
      </c>
      <c r="AF112" s="32">
        <v>2</v>
      </c>
      <c r="AG112" s="32">
        <v>5</v>
      </c>
      <c r="AH112" s="32">
        <v>3</v>
      </c>
      <c r="AI112" s="32">
        <f t="shared" ref="AI112" si="135">AH112*AG112*AF112/8</f>
        <v>3.75</v>
      </c>
      <c r="AJ112" s="32">
        <v>0</v>
      </c>
      <c r="AK112" s="32">
        <v>0</v>
      </c>
      <c r="AL112" s="32">
        <v>0</v>
      </c>
      <c r="AM112" s="32">
        <f t="shared" ref="AM112" si="136">AL112*AK112*AJ112/8</f>
        <v>0</v>
      </c>
      <c r="AN112" s="32">
        <v>5</v>
      </c>
      <c r="AO112" s="32">
        <v>6</v>
      </c>
      <c r="AP112" s="32">
        <v>1</v>
      </c>
      <c r="AQ112" s="32">
        <f t="shared" si="122"/>
        <v>3.75</v>
      </c>
      <c r="AR112" s="32">
        <f t="shared" si="123"/>
        <v>28.5</v>
      </c>
      <c r="AS112" s="32">
        <f t="shared" si="124"/>
        <v>114</v>
      </c>
      <c r="AT112" s="33">
        <v>40000</v>
      </c>
      <c r="AU112" s="32">
        <f t="shared" si="125"/>
        <v>1140000</v>
      </c>
      <c r="AV112" s="32">
        <f t="shared" si="126"/>
        <v>4560000</v>
      </c>
    </row>
    <row r="113" spans="1:48">
      <c r="A113" s="42">
        <v>48</v>
      </c>
      <c r="B113" s="32" t="s">
        <v>243</v>
      </c>
      <c r="C113" s="32">
        <v>0.125</v>
      </c>
      <c r="D113" s="32">
        <v>2</v>
      </c>
      <c r="E113" s="32">
        <v>3</v>
      </c>
      <c r="F113" s="32">
        <v>1</v>
      </c>
      <c r="G113" s="32">
        <f t="shared" si="113"/>
        <v>0.75</v>
      </c>
      <c r="H113" s="32">
        <v>2</v>
      </c>
      <c r="I113" s="32">
        <v>4</v>
      </c>
      <c r="J113" s="32">
        <v>1</v>
      </c>
      <c r="K113" s="32">
        <f t="shared" si="114"/>
        <v>1</v>
      </c>
      <c r="L113" s="32">
        <v>2</v>
      </c>
      <c r="M113" s="32">
        <v>2</v>
      </c>
      <c r="N113" s="32">
        <v>1</v>
      </c>
      <c r="O113" s="32">
        <f t="shared" si="115"/>
        <v>0.5</v>
      </c>
      <c r="P113" s="32">
        <v>2</v>
      </c>
      <c r="Q113" s="32">
        <v>3</v>
      </c>
      <c r="R113" s="32">
        <v>1</v>
      </c>
      <c r="S113" s="32">
        <f t="shared" si="116"/>
        <v>0.75</v>
      </c>
      <c r="T113" s="32">
        <v>2</v>
      </c>
      <c r="U113" s="32">
        <v>3</v>
      </c>
      <c r="V113" s="32">
        <v>1</v>
      </c>
      <c r="W113" s="32">
        <f t="shared" si="117"/>
        <v>0.75</v>
      </c>
      <c r="X113" s="32">
        <v>10</v>
      </c>
      <c r="Y113" s="32">
        <v>6</v>
      </c>
      <c r="Z113" s="32">
        <v>1</v>
      </c>
      <c r="AA113" s="32">
        <f t="shared" si="118"/>
        <v>7.5</v>
      </c>
      <c r="AB113" s="32">
        <v>2</v>
      </c>
      <c r="AC113" s="32">
        <v>5</v>
      </c>
      <c r="AD113" s="32">
        <v>1</v>
      </c>
      <c r="AE113" s="32">
        <f t="shared" si="119"/>
        <v>1.25</v>
      </c>
      <c r="AF113" s="32">
        <v>1</v>
      </c>
      <c r="AG113" s="32">
        <v>5</v>
      </c>
      <c r="AH113" s="32">
        <v>3</v>
      </c>
      <c r="AI113" s="32">
        <f t="shared" si="120"/>
        <v>1.875</v>
      </c>
      <c r="AJ113" s="32">
        <v>1</v>
      </c>
      <c r="AK113" s="32">
        <v>5</v>
      </c>
      <c r="AL113" s="32">
        <v>2</v>
      </c>
      <c r="AM113" s="32">
        <f t="shared" si="121"/>
        <v>1.25</v>
      </c>
      <c r="AN113" s="32">
        <v>4</v>
      </c>
      <c r="AO113" s="32">
        <v>6</v>
      </c>
      <c r="AP113" s="32">
        <v>1</v>
      </c>
      <c r="AQ113" s="32">
        <f t="shared" si="122"/>
        <v>3</v>
      </c>
      <c r="AR113" s="32">
        <f t="shared" si="123"/>
        <v>18.625</v>
      </c>
      <c r="AS113" s="32">
        <f t="shared" si="124"/>
        <v>149</v>
      </c>
      <c r="AT113" s="33">
        <v>40000</v>
      </c>
      <c r="AU113" s="32">
        <f t="shared" si="125"/>
        <v>745000</v>
      </c>
      <c r="AV113" s="32">
        <f t="shared" si="126"/>
        <v>5960000</v>
      </c>
    </row>
    <row r="114" spans="1:48">
      <c r="A114" s="42">
        <v>49</v>
      </c>
      <c r="B114" s="32" t="s">
        <v>244</v>
      </c>
      <c r="C114" s="32">
        <v>0.25</v>
      </c>
      <c r="D114" s="32">
        <v>2</v>
      </c>
      <c r="E114" s="32">
        <v>5</v>
      </c>
      <c r="F114" s="32">
        <v>1</v>
      </c>
      <c r="G114" s="32">
        <f t="shared" si="113"/>
        <v>1.25</v>
      </c>
      <c r="H114" s="32">
        <v>2</v>
      </c>
      <c r="I114" s="32">
        <v>2</v>
      </c>
      <c r="J114" s="32">
        <v>1</v>
      </c>
      <c r="K114" s="32">
        <f t="shared" si="114"/>
        <v>0.5</v>
      </c>
      <c r="L114" s="32">
        <v>2</v>
      </c>
      <c r="M114" s="32">
        <v>1</v>
      </c>
      <c r="N114" s="32">
        <v>1</v>
      </c>
      <c r="O114" s="32">
        <f t="shared" si="115"/>
        <v>0.25</v>
      </c>
      <c r="P114" s="32">
        <v>1</v>
      </c>
      <c r="Q114" s="32">
        <v>2</v>
      </c>
      <c r="R114" s="32">
        <v>1</v>
      </c>
      <c r="S114" s="32">
        <f t="shared" si="116"/>
        <v>0.25</v>
      </c>
      <c r="T114" s="32">
        <v>3</v>
      </c>
      <c r="U114" s="32">
        <v>1</v>
      </c>
      <c r="V114" s="32">
        <v>1</v>
      </c>
      <c r="W114" s="32">
        <f t="shared" si="117"/>
        <v>0.375</v>
      </c>
      <c r="X114" s="32">
        <v>10</v>
      </c>
      <c r="Y114" s="32">
        <v>4</v>
      </c>
      <c r="Z114" s="32">
        <v>1</v>
      </c>
      <c r="AA114" s="32">
        <f t="shared" si="118"/>
        <v>5</v>
      </c>
      <c r="AB114" s="32">
        <v>1</v>
      </c>
      <c r="AC114" s="32">
        <v>3</v>
      </c>
      <c r="AD114" s="32">
        <v>2</v>
      </c>
      <c r="AE114" s="32">
        <f t="shared" si="119"/>
        <v>0.75</v>
      </c>
      <c r="AF114" s="32">
        <v>1</v>
      </c>
      <c r="AG114" s="32">
        <v>2</v>
      </c>
      <c r="AH114" s="32">
        <v>3</v>
      </c>
      <c r="AI114" s="32">
        <f t="shared" si="120"/>
        <v>0.75</v>
      </c>
      <c r="AJ114" s="32">
        <v>1</v>
      </c>
      <c r="AK114" s="32">
        <v>3</v>
      </c>
      <c r="AL114" s="32">
        <v>2</v>
      </c>
      <c r="AM114" s="32">
        <f t="shared" si="121"/>
        <v>0.75</v>
      </c>
      <c r="AN114" s="32">
        <v>4</v>
      </c>
      <c r="AO114" s="32">
        <v>4</v>
      </c>
      <c r="AP114" s="32">
        <v>1</v>
      </c>
      <c r="AQ114" s="32">
        <f t="shared" si="122"/>
        <v>2</v>
      </c>
      <c r="AR114" s="32">
        <f t="shared" si="123"/>
        <v>11.875</v>
      </c>
      <c r="AS114" s="32">
        <f t="shared" si="124"/>
        <v>47.5</v>
      </c>
      <c r="AT114" s="33">
        <v>40000</v>
      </c>
      <c r="AU114" s="32">
        <f t="shared" si="125"/>
        <v>475000</v>
      </c>
      <c r="AV114" s="32">
        <f t="shared" si="126"/>
        <v>1900000</v>
      </c>
    </row>
    <row r="115" spans="1:48">
      <c r="A115" s="42">
        <v>50</v>
      </c>
      <c r="B115" s="32" t="s">
        <v>247</v>
      </c>
      <c r="C115" s="32">
        <v>0.5</v>
      </c>
      <c r="D115" s="32">
        <v>2</v>
      </c>
      <c r="E115" s="32">
        <v>5</v>
      </c>
      <c r="F115" s="32">
        <v>1</v>
      </c>
      <c r="G115" s="32">
        <f t="shared" si="113"/>
        <v>1.25</v>
      </c>
      <c r="H115" s="32">
        <v>2</v>
      </c>
      <c r="I115" s="32">
        <v>5</v>
      </c>
      <c r="J115" s="32">
        <v>1</v>
      </c>
      <c r="K115" s="32">
        <f t="shared" si="114"/>
        <v>1.25</v>
      </c>
      <c r="L115" s="32">
        <v>1</v>
      </c>
      <c r="M115" s="32">
        <v>3</v>
      </c>
      <c r="N115" s="32">
        <v>1</v>
      </c>
      <c r="O115" s="32">
        <f t="shared" si="115"/>
        <v>0.375</v>
      </c>
      <c r="P115" s="32">
        <v>2</v>
      </c>
      <c r="Q115" s="32">
        <v>4</v>
      </c>
      <c r="R115" s="32">
        <v>1</v>
      </c>
      <c r="S115" s="32">
        <f t="shared" si="116"/>
        <v>1</v>
      </c>
      <c r="T115" s="32">
        <v>4</v>
      </c>
      <c r="U115" s="32">
        <v>2</v>
      </c>
      <c r="V115" s="32">
        <v>1</v>
      </c>
      <c r="W115" s="32">
        <f t="shared" si="117"/>
        <v>1</v>
      </c>
      <c r="X115" s="32">
        <v>10</v>
      </c>
      <c r="Y115" s="32">
        <v>6</v>
      </c>
      <c r="Z115" s="32">
        <v>1</v>
      </c>
      <c r="AA115" s="32">
        <f t="shared" si="118"/>
        <v>7.5</v>
      </c>
      <c r="AB115" s="32">
        <v>1</v>
      </c>
      <c r="AC115" s="32">
        <v>5</v>
      </c>
      <c r="AD115" s="32">
        <v>3</v>
      </c>
      <c r="AE115" s="32">
        <f t="shared" si="119"/>
        <v>1.875</v>
      </c>
      <c r="AF115" s="32">
        <v>1</v>
      </c>
      <c r="AG115" s="32">
        <v>5</v>
      </c>
      <c r="AH115" s="32">
        <v>3</v>
      </c>
      <c r="AI115" s="32">
        <f t="shared" si="120"/>
        <v>1.875</v>
      </c>
      <c r="AJ115" s="32">
        <v>0</v>
      </c>
      <c r="AK115" s="32">
        <v>0</v>
      </c>
      <c r="AL115" s="32">
        <v>0</v>
      </c>
      <c r="AM115" s="32">
        <f t="shared" si="121"/>
        <v>0</v>
      </c>
      <c r="AN115" s="32">
        <v>4</v>
      </c>
      <c r="AO115" s="32">
        <v>6</v>
      </c>
      <c r="AP115" s="32">
        <v>1</v>
      </c>
      <c r="AQ115" s="32">
        <f t="shared" si="122"/>
        <v>3</v>
      </c>
      <c r="AR115" s="32">
        <f t="shared" si="123"/>
        <v>19.125</v>
      </c>
      <c r="AS115" s="32">
        <f t="shared" si="124"/>
        <v>38.25</v>
      </c>
      <c r="AT115" s="33">
        <v>40000</v>
      </c>
      <c r="AU115" s="32">
        <f t="shared" si="125"/>
        <v>765000</v>
      </c>
      <c r="AV115" s="32">
        <f t="shared" si="126"/>
        <v>1530000</v>
      </c>
    </row>
    <row r="116" spans="1:48">
      <c r="A116" s="80" t="s">
        <v>369</v>
      </c>
      <c r="B116" s="80"/>
      <c r="C116" s="34">
        <f>SUM(C66:C115)</f>
        <v>18.094999999999999</v>
      </c>
      <c r="D116" s="34">
        <f t="shared" ref="D116:AV116" si="137">SUM(D66:D115)</f>
        <v>95</v>
      </c>
      <c r="E116" s="34">
        <f t="shared" si="137"/>
        <v>276</v>
      </c>
      <c r="F116" s="34">
        <f t="shared" si="137"/>
        <v>52</v>
      </c>
      <c r="G116" s="34">
        <f t="shared" si="137"/>
        <v>69</v>
      </c>
      <c r="H116" s="34">
        <f t="shared" si="137"/>
        <v>99</v>
      </c>
      <c r="I116" s="34">
        <f t="shared" si="137"/>
        <v>178</v>
      </c>
      <c r="J116" s="34">
        <f t="shared" si="137"/>
        <v>108</v>
      </c>
      <c r="K116" s="34">
        <f t="shared" si="137"/>
        <v>86.75</v>
      </c>
      <c r="L116" s="34">
        <f t="shared" si="137"/>
        <v>74</v>
      </c>
      <c r="M116" s="34">
        <f t="shared" si="137"/>
        <v>105</v>
      </c>
      <c r="N116" s="34">
        <f t="shared" si="137"/>
        <v>51</v>
      </c>
      <c r="O116" s="34">
        <f t="shared" si="137"/>
        <v>20.375</v>
      </c>
      <c r="P116" s="34">
        <f t="shared" si="137"/>
        <v>92</v>
      </c>
      <c r="Q116" s="34">
        <f t="shared" si="137"/>
        <v>163</v>
      </c>
      <c r="R116" s="34">
        <f t="shared" si="137"/>
        <v>51</v>
      </c>
      <c r="S116" s="34">
        <f t="shared" si="137"/>
        <v>37.375</v>
      </c>
      <c r="T116" s="34">
        <f t="shared" si="137"/>
        <v>161</v>
      </c>
      <c r="U116" s="34">
        <f t="shared" si="137"/>
        <v>90</v>
      </c>
      <c r="V116" s="34">
        <f t="shared" si="137"/>
        <v>50</v>
      </c>
      <c r="W116" s="34">
        <f t="shared" si="137"/>
        <v>37.375</v>
      </c>
      <c r="X116" s="34">
        <f t="shared" si="137"/>
        <v>805</v>
      </c>
      <c r="Y116" s="34">
        <f t="shared" si="137"/>
        <v>244</v>
      </c>
      <c r="Z116" s="34">
        <f t="shared" si="137"/>
        <v>50</v>
      </c>
      <c r="AA116" s="34">
        <f t="shared" si="137"/>
        <v>486.375</v>
      </c>
      <c r="AB116" s="34">
        <f t="shared" si="137"/>
        <v>62</v>
      </c>
      <c r="AC116" s="34">
        <f t="shared" si="137"/>
        <v>213</v>
      </c>
      <c r="AD116" s="34">
        <f t="shared" si="137"/>
        <v>112</v>
      </c>
      <c r="AE116" s="34">
        <f t="shared" si="137"/>
        <v>84</v>
      </c>
      <c r="AF116" s="34">
        <f t="shared" si="137"/>
        <v>64</v>
      </c>
      <c r="AG116" s="34">
        <f t="shared" si="137"/>
        <v>204</v>
      </c>
      <c r="AH116" s="34">
        <f t="shared" si="137"/>
        <v>152</v>
      </c>
      <c r="AI116" s="34">
        <f t="shared" si="137"/>
        <v>101.375</v>
      </c>
      <c r="AJ116" s="34">
        <f t="shared" si="137"/>
        <v>26</v>
      </c>
      <c r="AK116" s="34">
        <f t="shared" si="137"/>
        <v>107</v>
      </c>
      <c r="AL116" s="34">
        <f t="shared" si="137"/>
        <v>70</v>
      </c>
      <c r="AM116" s="34">
        <f t="shared" si="137"/>
        <v>33.25</v>
      </c>
      <c r="AN116" s="34">
        <f t="shared" si="137"/>
        <v>330</v>
      </c>
      <c r="AO116" s="34">
        <f t="shared" si="137"/>
        <v>287</v>
      </c>
      <c r="AP116" s="34">
        <f t="shared" si="137"/>
        <v>50</v>
      </c>
      <c r="AQ116" s="34">
        <f t="shared" si="137"/>
        <v>218.5</v>
      </c>
      <c r="AR116" s="34">
        <f t="shared" si="137"/>
        <v>1174.375</v>
      </c>
      <c r="AS116" s="34">
        <f t="shared" si="137"/>
        <v>5241.7336309523807</v>
      </c>
      <c r="AT116" s="34">
        <f t="shared" si="137"/>
        <v>2000000</v>
      </c>
      <c r="AU116" s="34">
        <f t="shared" si="137"/>
        <v>46975000</v>
      </c>
      <c r="AV116" s="34">
        <f t="shared" si="137"/>
        <v>209669345.23809525</v>
      </c>
    </row>
    <row r="117" spans="1:48">
      <c r="A117" s="79" t="s">
        <v>370</v>
      </c>
      <c r="B117" s="79"/>
      <c r="C117" s="35">
        <f>AVERAGE(C66:C115)</f>
        <v>0.3619</v>
      </c>
      <c r="D117" s="35">
        <f t="shared" ref="D117:AV117" si="138">AVERAGE(D66:D115)</f>
        <v>1.9</v>
      </c>
      <c r="E117" s="35">
        <f t="shared" si="138"/>
        <v>5.52</v>
      </c>
      <c r="F117" s="35">
        <f t="shared" si="138"/>
        <v>1.04</v>
      </c>
      <c r="G117" s="35">
        <f t="shared" si="138"/>
        <v>1.38</v>
      </c>
      <c r="H117" s="35">
        <f t="shared" si="138"/>
        <v>1.98</v>
      </c>
      <c r="I117" s="35">
        <f t="shared" si="138"/>
        <v>3.56</v>
      </c>
      <c r="J117" s="35">
        <f t="shared" si="138"/>
        <v>2.16</v>
      </c>
      <c r="K117" s="35">
        <f t="shared" si="138"/>
        <v>1.7350000000000001</v>
      </c>
      <c r="L117" s="35">
        <f t="shared" si="138"/>
        <v>1.48</v>
      </c>
      <c r="M117" s="35">
        <f t="shared" si="138"/>
        <v>2.1</v>
      </c>
      <c r="N117" s="35">
        <f t="shared" si="138"/>
        <v>1.02</v>
      </c>
      <c r="O117" s="35">
        <f t="shared" si="138"/>
        <v>0.40749999999999997</v>
      </c>
      <c r="P117" s="35">
        <f t="shared" si="138"/>
        <v>1.84</v>
      </c>
      <c r="Q117" s="35">
        <f t="shared" si="138"/>
        <v>3.26</v>
      </c>
      <c r="R117" s="35">
        <f t="shared" si="138"/>
        <v>1.02</v>
      </c>
      <c r="S117" s="35">
        <f t="shared" si="138"/>
        <v>0.74750000000000005</v>
      </c>
      <c r="T117" s="35">
        <f t="shared" si="138"/>
        <v>3.22</v>
      </c>
      <c r="U117" s="35">
        <f t="shared" si="138"/>
        <v>1.8</v>
      </c>
      <c r="V117" s="35">
        <f t="shared" si="138"/>
        <v>1</v>
      </c>
      <c r="W117" s="35">
        <f t="shared" si="138"/>
        <v>0.74750000000000005</v>
      </c>
      <c r="X117" s="35">
        <f t="shared" si="138"/>
        <v>16.100000000000001</v>
      </c>
      <c r="Y117" s="35">
        <f t="shared" si="138"/>
        <v>4.88</v>
      </c>
      <c r="Z117" s="35">
        <f t="shared" si="138"/>
        <v>1</v>
      </c>
      <c r="AA117" s="35">
        <f t="shared" si="138"/>
        <v>9.7274999999999991</v>
      </c>
      <c r="AB117" s="35">
        <f t="shared" si="138"/>
        <v>1.24</v>
      </c>
      <c r="AC117" s="35">
        <f t="shared" si="138"/>
        <v>4.26</v>
      </c>
      <c r="AD117" s="35">
        <f t="shared" si="138"/>
        <v>2.2400000000000002</v>
      </c>
      <c r="AE117" s="35">
        <f t="shared" si="138"/>
        <v>1.68</v>
      </c>
      <c r="AF117" s="35">
        <f t="shared" si="138"/>
        <v>1.28</v>
      </c>
      <c r="AG117" s="35">
        <f t="shared" si="138"/>
        <v>4.08</v>
      </c>
      <c r="AH117" s="35">
        <f t="shared" si="138"/>
        <v>3.04</v>
      </c>
      <c r="AI117" s="35">
        <f t="shared" si="138"/>
        <v>2.0274999999999999</v>
      </c>
      <c r="AJ117" s="35">
        <f t="shared" si="138"/>
        <v>0.52</v>
      </c>
      <c r="AK117" s="35">
        <f t="shared" si="138"/>
        <v>2.14</v>
      </c>
      <c r="AL117" s="35">
        <f t="shared" si="138"/>
        <v>1.4</v>
      </c>
      <c r="AM117" s="35">
        <f t="shared" si="138"/>
        <v>0.66500000000000004</v>
      </c>
      <c r="AN117" s="35">
        <f t="shared" si="138"/>
        <v>6.6</v>
      </c>
      <c r="AO117" s="35">
        <f t="shared" si="138"/>
        <v>5.74</v>
      </c>
      <c r="AP117" s="35">
        <f t="shared" si="138"/>
        <v>1</v>
      </c>
      <c r="AQ117" s="35">
        <f t="shared" si="138"/>
        <v>4.37</v>
      </c>
      <c r="AR117" s="35">
        <f t="shared" si="138"/>
        <v>23.487500000000001</v>
      </c>
      <c r="AS117" s="35">
        <f t="shared" si="138"/>
        <v>104.83467261904761</v>
      </c>
      <c r="AT117" s="35">
        <f t="shared" si="138"/>
        <v>40000</v>
      </c>
      <c r="AU117" s="35">
        <f t="shared" si="138"/>
        <v>939500</v>
      </c>
      <c r="AV117" s="35">
        <f t="shared" si="138"/>
        <v>4193386.9047619049</v>
      </c>
    </row>
    <row r="120" spans="1:48">
      <c r="A120" s="29" t="s">
        <v>397</v>
      </c>
    </row>
    <row r="121" spans="1:48" s="56" customFormat="1" ht="15.75" customHeight="1">
      <c r="A121" s="74" t="s">
        <v>0</v>
      </c>
      <c r="B121" s="74" t="s">
        <v>1</v>
      </c>
      <c r="C121" s="74" t="s">
        <v>2</v>
      </c>
      <c r="D121" s="74" t="s">
        <v>382</v>
      </c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 t="s">
        <v>386</v>
      </c>
      <c r="AS121" s="74"/>
      <c r="AT121" s="74" t="s">
        <v>383</v>
      </c>
      <c r="AU121" s="74" t="s">
        <v>384</v>
      </c>
      <c r="AV121" s="74"/>
    </row>
    <row r="122" spans="1:48" s="56" customFormat="1">
      <c r="A122" s="75"/>
      <c r="B122" s="75"/>
      <c r="C122" s="75"/>
      <c r="D122" s="77" t="s">
        <v>107</v>
      </c>
      <c r="E122" s="77"/>
      <c r="F122" s="77"/>
      <c r="G122" s="77"/>
      <c r="H122" s="77"/>
      <c r="I122" s="77"/>
      <c r="J122" s="77"/>
      <c r="K122" s="77"/>
      <c r="L122" s="77" t="s">
        <v>109</v>
      </c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 t="s">
        <v>110</v>
      </c>
      <c r="Y122" s="77"/>
      <c r="Z122" s="77"/>
      <c r="AA122" s="77"/>
      <c r="AB122" s="77" t="s">
        <v>385</v>
      </c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8" t="s">
        <v>113</v>
      </c>
      <c r="AO122" s="78"/>
      <c r="AP122" s="78"/>
      <c r="AQ122" s="78"/>
      <c r="AR122" s="75"/>
      <c r="AS122" s="75"/>
      <c r="AT122" s="75"/>
      <c r="AU122" s="75"/>
      <c r="AV122" s="75"/>
    </row>
    <row r="123" spans="1:48" s="56" customFormat="1" ht="63">
      <c r="A123" s="76"/>
      <c r="B123" s="76"/>
      <c r="C123" s="76"/>
      <c r="D123" s="30" t="s">
        <v>387</v>
      </c>
      <c r="E123" s="30" t="s">
        <v>388</v>
      </c>
      <c r="F123" s="30" t="s">
        <v>389</v>
      </c>
      <c r="G123" s="30" t="s">
        <v>386</v>
      </c>
      <c r="H123" s="30" t="s">
        <v>108</v>
      </c>
      <c r="I123" s="30" t="s">
        <v>388</v>
      </c>
      <c r="J123" s="30" t="s">
        <v>389</v>
      </c>
      <c r="K123" s="31" t="s">
        <v>386</v>
      </c>
      <c r="L123" s="30" t="s">
        <v>390</v>
      </c>
      <c r="M123" s="30" t="s">
        <v>388</v>
      </c>
      <c r="N123" s="30" t="s">
        <v>389</v>
      </c>
      <c r="O123" s="30" t="s">
        <v>386</v>
      </c>
      <c r="P123" s="30" t="s">
        <v>391</v>
      </c>
      <c r="Q123" s="30" t="s">
        <v>388</v>
      </c>
      <c r="R123" s="30" t="s">
        <v>389</v>
      </c>
      <c r="S123" s="30" t="s">
        <v>386</v>
      </c>
      <c r="T123" s="30" t="s">
        <v>392</v>
      </c>
      <c r="U123" s="30" t="s">
        <v>388</v>
      </c>
      <c r="V123" s="30" t="s">
        <v>389</v>
      </c>
      <c r="W123" s="30" t="s">
        <v>386</v>
      </c>
      <c r="X123" s="30" t="s">
        <v>393</v>
      </c>
      <c r="Y123" s="30" t="s">
        <v>388</v>
      </c>
      <c r="Z123" s="30" t="s">
        <v>389</v>
      </c>
      <c r="AA123" s="30" t="s">
        <v>386</v>
      </c>
      <c r="AB123" s="30" t="s">
        <v>394</v>
      </c>
      <c r="AC123" s="30" t="s">
        <v>388</v>
      </c>
      <c r="AD123" s="30" t="s">
        <v>389</v>
      </c>
      <c r="AE123" s="30" t="s">
        <v>386</v>
      </c>
      <c r="AF123" s="30" t="s">
        <v>111</v>
      </c>
      <c r="AG123" s="31" t="s">
        <v>388</v>
      </c>
      <c r="AH123" s="30" t="s">
        <v>389</v>
      </c>
      <c r="AI123" s="30" t="s">
        <v>386</v>
      </c>
      <c r="AJ123" s="30" t="s">
        <v>395</v>
      </c>
      <c r="AK123" s="30" t="s">
        <v>388</v>
      </c>
      <c r="AL123" s="30" t="s">
        <v>389</v>
      </c>
      <c r="AM123" s="30" t="s">
        <v>386</v>
      </c>
      <c r="AN123" s="30" t="s">
        <v>393</v>
      </c>
      <c r="AO123" s="30" t="s">
        <v>388</v>
      </c>
      <c r="AP123" s="30" t="s">
        <v>389</v>
      </c>
      <c r="AQ123" s="30" t="s">
        <v>386</v>
      </c>
      <c r="AR123" s="30" t="s">
        <v>160</v>
      </c>
      <c r="AS123" s="30" t="s">
        <v>161</v>
      </c>
      <c r="AT123" s="76"/>
      <c r="AU123" s="30" t="s">
        <v>160</v>
      </c>
      <c r="AV123" s="30" t="s">
        <v>161</v>
      </c>
    </row>
    <row r="124" spans="1:48">
      <c r="A124" s="42">
        <v>1</v>
      </c>
      <c r="B124" s="32" t="s">
        <v>188</v>
      </c>
      <c r="C124" s="32">
        <v>0.4</v>
      </c>
      <c r="D124" s="32">
        <v>2</v>
      </c>
      <c r="E124" s="32">
        <v>6</v>
      </c>
      <c r="F124" s="32">
        <v>1</v>
      </c>
      <c r="G124" s="32">
        <f>F124*E124*D124/8</f>
        <v>1.5</v>
      </c>
      <c r="H124" s="32">
        <v>0</v>
      </c>
      <c r="I124" s="32">
        <v>0</v>
      </c>
      <c r="J124" s="32">
        <v>0</v>
      </c>
      <c r="K124" s="32">
        <f>H124*I124*J124/8</f>
        <v>0</v>
      </c>
      <c r="L124" s="32">
        <v>2</v>
      </c>
      <c r="M124" s="32">
        <v>3</v>
      </c>
      <c r="N124" s="32">
        <v>1</v>
      </c>
      <c r="O124" s="32">
        <f>L124*M124*N124/8</f>
        <v>0.75</v>
      </c>
      <c r="P124" s="32">
        <v>1</v>
      </c>
      <c r="Q124" s="32">
        <v>2</v>
      </c>
      <c r="R124" s="32">
        <v>1</v>
      </c>
      <c r="S124" s="32">
        <f>R124*Q124*P124/8</f>
        <v>0.25</v>
      </c>
      <c r="T124" s="32">
        <v>1</v>
      </c>
      <c r="U124" s="32">
        <v>2</v>
      </c>
      <c r="V124" s="32">
        <v>1</v>
      </c>
      <c r="W124" s="32">
        <f>V124*U124*T124/8</f>
        <v>0.25</v>
      </c>
      <c r="X124" s="32">
        <v>0</v>
      </c>
      <c r="Y124" s="32">
        <v>0</v>
      </c>
      <c r="Z124" s="32">
        <v>0</v>
      </c>
      <c r="AA124" s="32">
        <f>X124*Y124*Z124/8</f>
        <v>0</v>
      </c>
      <c r="AB124" s="32">
        <v>1</v>
      </c>
      <c r="AC124" s="32">
        <v>4</v>
      </c>
      <c r="AD124" s="32">
        <v>2</v>
      </c>
      <c r="AE124" s="32">
        <f>AB124*AC124*AD124/8</f>
        <v>1</v>
      </c>
      <c r="AF124" s="32">
        <v>1</v>
      </c>
      <c r="AG124" s="32">
        <v>4</v>
      </c>
      <c r="AH124" s="32">
        <v>3</v>
      </c>
      <c r="AI124" s="32">
        <f>AH124*AG124*AF124/8</f>
        <v>1.5</v>
      </c>
      <c r="AJ124" s="32">
        <v>1</v>
      </c>
      <c r="AK124" s="32">
        <v>5</v>
      </c>
      <c r="AL124" s="32">
        <v>2</v>
      </c>
      <c r="AM124" s="32">
        <f>AL124*AK124*AJ124/8</f>
        <v>1.25</v>
      </c>
      <c r="AN124" s="32">
        <v>0</v>
      </c>
      <c r="AO124" s="32">
        <v>0</v>
      </c>
      <c r="AP124" s="32">
        <v>0</v>
      </c>
      <c r="AQ124" s="32">
        <f>AN124*AO124*AP124/8</f>
        <v>0</v>
      </c>
      <c r="AR124" s="32">
        <f>SUM(AQ124,AM124,AI124,AE124,AA124,W124,S124,O124,K124,G124)</f>
        <v>6.5</v>
      </c>
      <c r="AS124" s="32">
        <f>AR124/C124</f>
        <v>16.25</v>
      </c>
      <c r="AT124" s="32">
        <v>40000</v>
      </c>
      <c r="AU124" s="32">
        <f>AR124*AT124</f>
        <v>260000</v>
      </c>
      <c r="AV124" s="32">
        <f>AS124*AT124</f>
        <v>650000</v>
      </c>
    </row>
    <row r="125" spans="1:48">
      <c r="A125" s="42">
        <v>2</v>
      </c>
      <c r="B125" s="32" t="s">
        <v>189</v>
      </c>
      <c r="C125" s="32">
        <v>0.125</v>
      </c>
      <c r="D125" s="32">
        <v>1</v>
      </c>
      <c r="E125" s="32">
        <v>5</v>
      </c>
      <c r="F125" s="32">
        <v>1</v>
      </c>
      <c r="G125" s="32">
        <f t="shared" ref="G125:G153" si="139">F125*E125*D125/8</f>
        <v>0.625</v>
      </c>
      <c r="H125" s="32">
        <v>0</v>
      </c>
      <c r="I125" s="32">
        <v>0</v>
      </c>
      <c r="J125" s="32">
        <v>0</v>
      </c>
      <c r="K125" s="32">
        <f t="shared" ref="K125:K153" si="140">H125*I125*J125/8</f>
        <v>0</v>
      </c>
      <c r="L125" s="32">
        <v>1</v>
      </c>
      <c r="M125" s="32">
        <v>1</v>
      </c>
      <c r="N125" s="32">
        <v>1</v>
      </c>
      <c r="O125" s="32">
        <f t="shared" ref="O125:O153" si="141">L125*M125*N125/8</f>
        <v>0.125</v>
      </c>
      <c r="P125" s="32">
        <v>2</v>
      </c>
      <c r="Q125" s="32">
        <v>2</v>
      </c>
      <c r="R125" s="32">
        <v>1</v>
      </c>
      <c r="S125" s="32">
        <f t="shared" ref="S125:S153" si="142">R125*Q125*P125/8</f>
        <v>0.5</v>
      </c>
      <c r="T125" s="32">
        <v>0</v>
      </c>
      <c r="U125" s="32">
        <v>2</v>
      </c>
      <c r="V125" s="32">
        <v>1</v>
      </c>
      <c r="W125" s="32">
        <f t="shared" ref="W125:W153" si="143">V125*U125*T125/8</f>
        <v>0</v>
      </c>
      <c r="X125" s="32">
        <v>0</v>
      </c>
      <c r="Y125" s="32">
        <v>0</v>
      </c>
      <c r="Z125" s="32">
        <v>0</v>
      </c>
      <c r="AA125" s="32">
        <f t="shared" ref="AA125:AA153" si="144">X125*Y125*Z125/8</f>
        <v>0</v>
      </c>
      <c r="AB125" s="32">
        <v>1</v>
      </c>
      <c r="AC125" s="32">
        <v>3</v>
      </c>
      <c r="AD125" s="32">
        <v>2</v>
      </c>
      <c r="AE125" s="32">
        <f t="shared" ref="AE125:AE153" si="145">AB125*AC125*AD125/8</f>
        <v>0.75</v>
      </c>
      <c r="AF125" s="32">
        <v>1</v>
      </c>
      <c r="AG125" s="32">
        <v>2</v>
      </c>
      <c r="AH125" s="32">
        <v>3</v>
      </c>
      <c r="AI125" s="32">
        <f t="shared" ref="AI125:AI153" si="146">AH125*AG125*AF125/8</f>
        <v>0.75</v>
      </c>
      <c r="AJ125" s="32">
        <v>0</v>
      </c>
      <c r="AK125" s="32">
        <v>0</v>
      </c>
      <c r="AL125" s="32">
        <v>0</v>
      </c>
      <c r="AM125" s="32">
        <f t="shared" ref="AM125:AM153" si="147">AL125*AK125*AJ125/8</f>
        <v>0</v>
      </c>
      <c r="AN125" s="32">
        <v>0</v>
      </c>
      <c r="AO125" s="32">
        <v>0</v>
      </c>
      <c r="AP125" s="32">
        <v>0</v>
      </c>
      <c r="AQ125" s="32">
        <f t="shared" ref="AQ125:AQ153" si="148">AN125*AO125*AP125/8</f>
        <v>0</v>
      </c>
      <c r="AR125" s="32">
        <f t="shared" ref="AR125:AR153" si="149">SUM(AQ125,AM125,AI125,AE125,AA125,W125,S125,O125,K125,G125)</f>
        <v>2.75</v>
      </c>
      <c r="AS125" s="32">
        <f t="shared" ref="AS125:AS153" si="150">AR125/C125</f>
        <v>22</v>
      </c>
      <c r="AT125" s="32">
        <v>40000</v>
      </c>
      <c r="AU125" s="32">
        <f t="shared" ref="AU125:AU153" si="151">AR125*AT125</f>
        <v>110000</v>
      </c>
      <c r="AV125" s="32">
        <f t="shared" ref="AV125:AV153" si="152">AS125*AT125</f>
        <v>880000</v>
      </c>
    </row>
    <row r="126" spans="1:48">
      <c r="A126" s="42">
        <v>3</v>
      </c>
      <c r="B126" s="32" t="s">
        <v>190</v>
      </c>
      <c r="C126" s="32">
        <v>0.75</v>
      </c>
      <c r="D126" s="32">
        <v>2</v>
      </c>
      <c r="E126" s="32">
        <v>6</v>
      </c>
      <c r="F126" s="32">
        <v>1</v>
      </c>
      <c r="G126" s="32">
        <f t="shared" si="139"/>
        <v>1.5</v>
      </c>
      <c r="H126" s="32">
        <v>0</v>
      </c>
      <c r="I126" s="32">
        <v>0</v>
      </c>
      <c r="J126" s="32">
        <v>0</v>
      </c>
      <c r="K126" s="32">
        <f t="shared" si="140"/>
        <v>0</v>
      </c>
      <c r="L126" s="32">
        <v>2</v>
      </c>
      <c r="M126" s="32">
        <v>2</v>
      </c>
      <c r="N126" s="32">
        <v>1</v>
      </c>
      <c r="O126" s="32">
        <f t="shared" si="141"/>
        <v>0.5</v>
      </c>
      <c r="P126" s="32">
        <v>2</v>
      </c>
      <c r="Q126" s="32">
        <v>2</v>
      </c>
      <c r="R126" s="32">
        <v>1</v>
      </c>
      <c r="S126" s="32">
        <f t="shared" si="142"/>
        <v>0.5</v>
      </c>
      <c r="T126" s="32">
        <v>1</v>
      </c>
      <c r="U126" s="32">
        <v>2</v>
      </c>
      <c r="V126" s="32">
        <v>1</v>
      </c>
      <c r="W126" s="32">
        <f t="shared" si="143"/>
        <v>0.25</v>
      </c>
      <c r="X126" s="32">
        <v>0</v>
      </c>
      <c r="Y126" s="32">
        <v>0</v>
      </c>
      <c r="Z126" s="32">
        <v>0</v>
      </c>
      <c r="AA126" s="32">
        <f t="shared" si="144"/>
        <v>0</v>
      </c>
      <c r="AB126" s="32">
        <v>1</v>
      </c>
      <c r="AC126" s="32">
        <v>5</v>
      </c>
      <c r="AD126" s="32">
        <v>2</v>
      </c>
      <c r="AE126" s="32">
        <f t="shared" si="145"/>
        <v>1.25</v>
      </c>
      <c r="AF126" s="32">
        <v>1</v>
      </c>
      <c r="AG126" s="32">
        <v>5</v>
      </c>
      <c r="AH126" s="32">
        <v>3</v>
      </c>
      <c r="AI126" s="32">
        <f t="shared" si="146"/>
        <v>1.875</v>
      </c>
      <c r="AJ126" s="32">
        <v>0</v>
      </c>
      <c r="AK126" s="32">
        <v>0</v>
      </c>
      <c r="AL126" s="32">
        <v>0</v>
      </c>
      <c r="AM126" s="32">
        <f t="shared" si="147"/>
        <v>0</v>
      </c>
      <c r="AN126" s="32">
        <v>0</v>
      </c>
      <c r="AO126" s="32">
        <v>0</v>
      </c>
      <c r="AP126" s="32">
        <v>0</v>
      </c>
      <c r="AQ126" s="32">
        <f t="shared" si="148"/>
        <v>0</v>
      </c>
      <c r="AR126" s="32">
        <f t="shared" si="149"/>
        <v>5.875</v>
      </c>
      <c r="AS126" s="32">
        <f t="shared" si="150"/>
        <v>7.833333333333333</v>
      </c>
      <c r="AT126" s="32">
        <v>40000</v>
      </c>
      <c r="AU126" s="32">
        <f t="shared" si="151"/>
        <v>235000</v>
      </c>
      <c r="AV126" s="32">
        <f t="shared" si="152"/>
        <v>313333.33333333331</v>
      </c>
    </row>
    <row r="127" spans="1:48">
      <c r="A127" s="42">
        <v>4</v>
      </c>
      <c r="B127" s="32" t="s">
        <v>191</v>
      </c>
      <c r="C127" s="32">
        <v>0.25</v>
      </c>
      <c r="D127" s="32">
        <v>1</v>
      </c>
      <c r="E127" s="32">
        <v>6</v>
      </c>
      <c r="F127" s="32">
        <v>1</v>
      </c>
      <c r="G127" s="32">
        <f t="shared" si="139"/>
        <v>0.75</v>
      </c>
      <c r="H127" s="32">
        <v>0</v>
      </c>
      <c r="I127" s="32">
        <v>0</v>
      </c>
      <c r="J127" s="32">
        <v>0</v>
      </c>
      <c r="K127" s="32">
        <f t="shared" si="140"/>
        <v>0</v>
      </c>
      <c r="L127" s="32">
        <v>2</v>
      </c>
      <c r="M127" s="32">
        <v>2</v>
      </c>
      <c r="N127" s="32">
        <v>1</v>
      </c>
      <c r="O127" s="32">
        <f t="shared" si="141"/>
        <v>0.5</v>
      </c>
      <c r="P127" s="32">
        <v>1</v>
      </c>
      <c r="Q127" s="32">
        <v>4</v>
      </c>
      <c r="R127" s="32">
        <v>1</v>
      </c>
      <c r="S127" s="32">
        <f t="shared" si="142"/>
        <v>0.5</v>
      </c>
      <c r="T127" s="32">
        <v>0</v>
      </c>
      <c r="U127" s="32">
        <v>2</v>
      </c>
      <c r="V127" s="32">
        <v>1</v>
      </c>
      <c r="W127" s="32">
        <f t="shared" si="143"/>
        <v>0</v>
      </c>
      <c r="X127" s="32">
        <v>0</v>
      </c>
      <c r="Y127" s="32">
        <v>0</v>
      </c>
      <c r="Z127" s="32">
        <v>0</v>
      </c>
      <c r="AA127" s="32">
        <f t="shared" si="144"/>
        <v>0</v>
      </c>
      <c r="AB127" s="32">
        <v>1</v>
      </c>
      <c r="AC127" s="32">
        <v>4</v>
      </c>
      <c r="AD127" s="32">
        <v>2</v>
      </c>
      <c r="AE127" s="32">
        <f t="shared" si="145"/>
        <v>1</v>
      </c>
      <c r="AF127" s="32">
        <v>1</v>
      </c>
      <c r="AG127" s="32">
        <v>4</v>
      </c>
      <c r="AH127" s="32">
        <v>3</v>
      </c>
      <c r="AI127" s="32">
        <f t="shared" si="146"/>
        <v>1.5</v>
      </c>
      <c r="AJ127" s="32">
        <v>1</v>
      </c>
      <c r="AK127" s="32">
        <v>4</v>
      </c>
      <c r="AL127" s="32">
        <v>3</v>
      </c>
      <c r="AM127" s="32">
        <f t="shared" si="147"/>
        <v>1.5</v>
      </c>
      <c r="AN127" s="32">
        <v>0</v>
      </c>
      <c r="AO127" s="32">
        <v>0</v>
      </c>
      <c r="AP127" s="32">
        <v>0</v>
      </c>
      <c r="AQ127" s="32">
        <f t="shared" si="148"/>
        <v>0</v>
      </c>
      <c r="AR127" s="32">
        <f t="shared" si="149"/>
        <v>5.75</v>
      </c>
      <c r="AS127" s="32">
        <f t="shared" si="150"/>
        <v>23</v>
      </c>
      <c r="AT127" s="32">
        <v>40000</v>
      </c>
      <c r="AU127" s="32">
        <f t="shared" si="151"/>
        <v>230000</v>
      </c>
      <c r="AV127" s="32">
        <f t="shared" si="152"/>
        <v>920000</v>
      </c>
    </row>
    <row r="128" spans="1:48">
      <c r="A128" s="42">
        <v>5</v>
      </c>
      <c r="B128" s="32" t="s">
        <v>192</v>
      </c>
      <c r="C128" s="32">
        <v>0.5</v>
      </c>
      <c r="D128" s="32">
        <v>2</v>
      </c>
      <c r="E128" s="32">
        <v>6</v>
      </c>
      <c r="F128" s="32">
        <v>1</v>
      </c>
      <c r="G128" s="32">
        <f t="shared" si="139"/>
        <v>1.5</v>
      </c>
      <c r="H128" s="32">
        <v>0</v>
      </c>
      <c r="I128" s="32">
        <v>0</v>
      </c>
      <c r="J128" s="32">
        <v>0</v>
      </c>
      <c r="K128" s="32">
        <f t="shared" si="140"/>
        <v>0</v>
      </c>
      <c r="L128" s="32">
        <v>1</v>
      </c>
      <c r="M128" s="32">
        <v>3</v>
      </c>
      <c r="N128" s="32">
        <v>1</v>
      </c>
      <c r="O128" s="32">
        <f t="shared" si="141"/>
        <v>0.375</v>
      </c>
      <c r="P128" s="32">
        <v>2</v>
      </c>
      <c r="Q128" s="32">
        <v>6</v>
      </c>
      <c r="R128" s="32">
        <v>1</v>
      </c>
      <c r="S128" s="32">
        <f t="shared" si="142"/>
        <v>1.5</v>
      </c>
      <c r="T128" s="32">
        <v>0</v>
      </c>
      <c r="U128" s="32">
        <v>2</v>
      </c>
      <c r="V128" s="32">
        <v>1</v>
      </c>
      <c r="W128" s="32">
        <f t="shared" si="143"/>
        <v>0</v>
      </c>
      <c r="X128" s="32">
        <v>0</v>
      </c>
      <c r="Y128" s="32">
        <v>0</v>
      </c>
      <c r="Z128" s="32">
        <v>0</v>
      </c>
      <c r="AA128" s="32">
        <f t="shared" si="144"/>
        <v>0</v>
      </c>
      <c r="AB128" s="32">
        <v>1</v>
      </c>
      <c r="AC128" s="32">
        <v>5</v>
      </c>
      <c r="AD128" s="32">
        <v>2</v>
      </c>
      <c r="AE128" s="32">
        <f t="shared" si="145"/>
        <v>1.25</v>
      </c>
      <c r="AF128" s="32">
        <v>2</v>
      </c>
      <c r="AG128" s="32">
        <v>5</v>
      </c>
      <c r="AH128" s="32">
        <v>3</v>
      </c>
      <c r="AI128" s="32">
        <f t="shared" si="146"/>
        <v>3.75</v>
      </c>
      <c r="AJ128" s="32">
        <v>1</v>
      </c>
      <c r="AK128" s="32">
        <v>5</v>
      </c>
      <c r="AL128" s="32">
        <v>3</v>
      </c>
      <c r="AM128" s="32">
        <f t="shared" si="147"/>
        <v>1.875</v>
      </c>
      <c r="AN128" s="32">
        <v>0</v>
      </c>
      <c r="AO128" s="32">
        <v>0</v>
      </c>
      <c r="AP128" s="32">
        <v>0</v>
      </c>
      <c r="AQ128" s="32">
        <f t="shared" si="148"/>
        <v>0</v>
      </c>
      <c r="AR128" s="32">
        <f t="shared" si="149"/>
        <v>10.25</v>
      </c>
      <c r="AS128" s="32">
        <f t="shared" si="150"/>
        <v>20.5</v>
      </c>
      <c r="AT128" s="32">
        <v>40000</v>
      </c>
      <c r="AU128" s="32">
        <f t="shared" si="151"/>
        <v>410000</v>
      </c>
      <c r="AV128" s="32">
        <f t="shared" si="152"/>
        <v>820000</v>
      </c>
    </row>
    <row r="129" spans="1:48">
      <c r="A129" s="42">
        <v>6</v>
      </c>
      <c r="B129" s="32" t="s">
        <v>193</v>
      </c>
      <c r="C129" s="32">
        <v>0.25</v>
      </c>
      <c r="D129" s="32">
        <v>2</v>
      </c>
      <c r="E129" s="32">
        <v>5</v>
      </c>
      <c r="F129" s="32">
        <v>1</v>
      </c>
      <c r="G129" s="32">
        <f t="shared" si="139"/>
        <v>1.25</v>
      </c>
      <c r="H129" s="32">
        <v>0</v>
      </c>
      <c r="I129" s="32">
        <v>0</v>
      </c>
      <c r="J129" s="32">
        <v>0</v>
      </c>
      <c r="K129" s="32">
        <f t="shared" si="140"/>
        <v>0</v>
      </c>
      <c r="L129" s="32">
        <v>1</v>
      </c>
      <c r="M129" s="32">
        <v>2</v>
      </c>
      <c r="N129" s="32">
        <v>1</v>
      </c>
      <c r="O129" s="32">
        <f t="shared" si="141"/>
        <v>0.25</v>
      </c>
      <c r="P129" s="32">
        <v>1</v>
      </c>
      <c r="Q129" s="32">
        <v>6</v>
      </c>
      <c r="R129" s="32">
        <v>1</v>
      </c>
      <c r="S129" s="32">
        <f t="shared" si="142"/>
        <v>0.75</v>
      </c>
      <c r="T129" s="32">
        <v>1</v>
      </c>
      <c r="U129" s="32">
        <v>3</v>
      </c>
      <c r="V129" s="32">
        <v>1</v>
      </c>
      <c r="W129" s="32">
        <f t="shared" si="143"/>
        <v>0.375</v>
      </c>
      <c r="X129" s="32">
        <v>0</v>
      </c>
      <c r="Y129" s="32">
        <v>0</v>
      </c>
      <c r="Z129" s="32">
        <v>0</v>
      </c>
      <c r="AA129" s="32">
        <f t="shared" si="144"/>
        <v>0</v>
      </c>
      <c r="AB129" s="32">
        <v>1</v>
      </c>
      <c r="AC129" s="32">
        <v>5</v>
      </c>
      <c r="AD129" s="32">
        <v>3</v>
      </c>
      <c r="AE129" s="32">
        <f t="shared" si="145"/>
        <v>1.875</v>
      </c>
      <c r="AF129" s="32">
        <v>2</v>
      </c>
      <c r="AG129" s="32">
        <v>5</v>
      </c>
      <c r="AH129" s="32">
        <v>3</v>
      </c>
      <c r="AI129" s="32">
        <f t="shared" si="146"/>
        <v>3.75</v>
      </c>
      <c r="AJ129" s="32">
        <v>1</v>
      </c>
      <c r="AK129" s="32">
        <v>4</v>
      </c>
      <c r="AL129" s="32">
        <v>2</v>
      </c>
      <c r="AM129" s="32">
        <f t="shared" si="147"/>
        <v>1</v>
      </c>
      <c r="AN129" s="32">
        <v>0</v>
      </c>
      <c r="AO129" s="32">
        <v>0</v>
      </c>
      <c r="AP129" s="32">
        <v>0</v>
      </c>
      <c r="AQ129" s="32">
        <f t="shared" si="148"/>
        <v>0</v>
      </c>
      <c r="AR129" s="32">
        <f t="shared" si="149"/>
        <v>9.25</v>
      </c>
      <c r="AS129" s="32">
        <f t="shared" si="150"/>
        <v>37</v>
      </c>
      <c r="AT129" s="32">
        <v>40000</v>
      </c>
      <c r="AU129" s="32">
        <f t="shared" si="151"/>
        <v>370000</v>
      </c>
      <c r="AV129" s="32">
        <f t="shared" si="152"/>
        <v>1480000</v>
      </c>
    </row>
    <row r="130" spans="1:48">
      <c r="A130" s="42">
        <v>7</v>
      </c>
      <c r="B130" s="32" t="s">
        <v>194</v>
      </c>
      <c r="C130" s="32">
        <v>0.25</v>
      </c>
      <c r="D130" s="32">
        <v>2</v>
      </c>
      <c r="E130" s="32">
        <v>6</v>
      </c>
      <c r="F130" s="32">
        <v>1</v>
      </c>
      <c r="G130" s="32">
        <f t="shared" si="139"/>
        <v>1.5</v>
      </c>
      <c r="H130" s="32">
        <v>0</v>
      </c>
      <c r="I130" s="32">
        <v>0</v>
      </c>
      <c r="J130" s="32">
        <v>0</v>
      </c>
      <c r="K130" s="32">
        <f t="shared" si="140"/>
        <v>0</v>
      </c>
      <c r="L130" s="32">
        <v>1</v>
      </c>
      <c r="M130" s="32">
        <v>3</v>
      </c>
      <c r="N130" s="32">
        <v>1</v>
      </c>
      <c r="O130" s="32">
        <f t="shared" si="141"/>
        <v>0.375</v>
      </c>
      <c r="P130" s="32">
        <v>3</v>
      </c>
      <c r="Q130" s="32">
        <v>3</v>
      </c>
      <c r="R130" s="32">
        <v>1</v>
      </c>
      <c r="S130" s="32">
        <f t="shared" si="142"/>
        <v>1.125</v>
      </c>
      <c r="T130" s="32">
        <v>1</v>
      </c>
      <c r="U130" s="32">
        <v>2</v>
      </c>
      <c r="V130" s="32">
        <v>1</v>
      </c>
      <c r="W130" s="32">
        <f t="shared" si="143"/>
        <v>0.25</v>
      </c>
      <c r="X130" s="32">
        <v>0</v>
      </c>
      <c r="Y130" s="32">
        <v>0</v>
      </c>
      <c r="Z130" s="32">
        <v>0</v>
      </c>
      <c r="AA130" s="32">
        <f t="shared" si="144"/>
        <v>0</v>
      </c>
      <c r="AB130" s="32">
        <v>2</v>
      </c>
      <c r="AC130" s="32">
        <v>5</v>
      </c>
      <c r="AD130" s="32">
        <v>3</v>
      </c>
      <c r="AE130" s="32">
        <f t="shared" si="145"/>
        <v>3.75</v>
      </c>
      <c r="AF130" s="32">
        <v>2</v>
      </c>
      <c r="AG130" s="32">
        <v>5</v>
      </c>
      <c r="AH130" s="32">
        <v>3</v>
      </c>
      <c r="AI130" s="32">
        <f t="shared" si="146"/>
        <v>3.75</v>
      </c>
      <c r="AJ130" s="32">
        <v>0</v>
      </c>
      <c r="AK130" s="32">
        <v>0</v>
      </c>
      <c r="AL130" s="32">
        <v>0</v>
      </c>
      <c r="AM130" s="32">
        <f t="shared" si="147"/>
        <v>0</v>
      </c>
      <c r="AN130" s="32">
        <v>0</v>
      </c>
      <c r="AO130" s="32">
        <v>0</v>
      </c>
      <c r="AP130" s="32">
        <v>0</v>
      </c>
      <c r="AQ130" s="32">
        <f t="shared" si="148"/>
        <v>0</v>
      </c>
      <c r="AR130" s="32">
        <f t="shared" si="149"/>
        <v>10.75</v>
      </c>
      <c r="AS130" s="32">
        <f t="shared" si="150"/>
        <v>43</v>
      </c>
      <c r="AT130" s="32">
        <v>40000</v>
      </c>
      <c r="AU130" s="32">
        <f t="shared" si="151"/>
        <v>430000</v>
      </c>
      <c r="AV130" s="32">
        <f t="shared" si="152"/>
        <v>1720000</v>
      </c>
    </row>
    <row r="131" spans="1:48">
      <c r="A131" s="42">
        <v>8</v>
      </c>
      <c r="B131" s="32" t="s">
        <v>195</v>
      </c>
      <c r="C131" s="32">
        <v>0.8</v>
      </c>
      <c r="D131" s="32">
        <v>2</v>
      </c>
      <c r="E131" s="32">
        <v>5</v>
      </c>
      <c r="F131" s="32">
        <v>1</v>
      </c>
      <c r="G131" s="32">
        <f t="shared" si="139"/>
        <v>1.25</v>
      </c>
      <c r="H131" s="32">
        <v>0</v>
      </c>
      <c r="I131" s="32">
        <v>0</v>
      </c>
      <c r="J131" s="32">
        <v>0</v>
      </c>
      <c r="K131" s="32">
        <f t="shared" si="140"/>
        <v>0</v>
      </c>
      <c r="L131" s="32">
        <v>2</v>
      </c>
      <c r="M131" s="32">
        <v>2</v>
      </c>
      <c r="N131" s="32">
        <v>1</v>
      </c>
      <c r="O131" s="32">
        <f t="shared" si="141"/>
        <v>0.5</v>
      </c>
      <c r="P131" s="32">
        <v>2</v>
      </c>
      <c r="Q131" s="32">
        <v>3</v>
      </c>
      <c r="R131" s="32">
        <v>1</v>
      </c>
      <c r="S131" s="32">
        <f t="shared" si="142"/>
        <v>0.75</v>
      </c>
      <c r="T131" s="32">
        <v>1</v>
      </c>
      <c r="U131" s="32">
        <v>2</v>
      </c>
      <c r="V131" s="32">
        <v>1</v>
      </c>
      <c r="W131" s="32">
        <f t="shared" si="143"/>
        <v>0.25</v>
      </c>
      <c r="X131" s="32">
        <v>0</v>
      </c>
      <c r="Y131" s="32">
        <v>0</v>
      </c>
      <c r="Z131" s="32">
        <v>0</v>
      </c>
      <c r="AA131" s="32">
        <f t="shared" si="144"/>
        <v>0</v>
      </c>
      <c r="AB131" s="32">
        <v>2</v>
      </c>
      <c r="AC131" s="32">
        <v>5</v>
      </c>
      <c r="AD131" s="32">
        <v>1</v>
      </c>
      <c r="AE131" s="32">
        <f t="shared" si="145"/>
        <v>1.25</v>
      </c>
      <c r="AF131" s="32">
        <v>1</v>
      </c>
      <c r="AG131" s="32">
        <v>5</v>
      </c>
      <c r="AH131" s="32">
        <v>3</v>
      </c>
      <c r="AI131" s="32">
        <f t="shared" si="146"/>
        <v>1.875</v>
      </c>
      <c r="AJ131" s="32">
        <v>1</v>
      </c>
      <c r="AK131" s="32">
        <v>5</v>
      </c>
      <c r="AL131" s="32">
        <v>2</v>
      </c>
      <c r="AM131" s="32">
        <f t="shared" si="147"/>
        <v>1.25</v>
      </c>
      <c r="AN131" s="32">
        <v>0</v>
      </c>
      <c r="AO131" s="32">
        <v>0</v>
      </c>
      <c r="AP131" s="32">
        <v>0</v>
      </c>
      <c r="AQ131" s="32">
        <f t="shared" si="148"/>
        <v>0</v>
      </c>
      <c r="AR131" s="32">
        <f t="shared" si="149"/>
        <v>7.125</v>
      </c>
      <c r="AS131" s="32">
        <f t="shared" si="150"/>
        <v>8.90625</v>
      </c>
      <c r="AT131" s="32">
        <v>40000</v>
      </c>
      <c r="AU131" s="32">
        <f t="shared" si="151"/>
        <v>285000</v>
      </c>
      <c r="AV131" s="32">
        <f t="shared" si="152"/>
        <v>356250</v>
      </c>
    </row>
    <row r="132" spans="1:48">
      <c r="A132" s="42">
        <v>9</v>
      </c>
      <c r="B132" s="32" t="s">
        <v>3</v>
      </c>
      <c r="C132" s="32">
        <v>0.125</v>
      </c>
      <c r="D132" s="32">
        <v>1</v>
      </c>
      <c r="E132" s="32">
        <v>5</v>
      </c>
      <c r="F132" s="32">
        <v>1</v>
      </c>
      <c r="G132" s="32">
        <f t="shared" si="139"/>
        <v>0.625</v>
      </c>
      <c r="H132" s="32">
        <v>0</v>
      </c>
      <c r="I132" s="32">
        <v>0</v>
      </c>
      <c r="J132" s="32">
        <v>0</v>
      </c>
      <c r="K132" s="32">
        <f t="shared" si="140"/>
        <v>0</v>
      </c>
      <c r="L132" s="32">
        <v>2</v>
      </c>
      <c r="M132" s="32">
        <v>1</v>
      </c>
      <c r="N132" s="32">
        <v>1</v>
      </c>
      <c r="O132" s="32">
        <f t="shared" si="141"/>
        <v>0.25</v>
      </c>
      <c r="P132" s="32">
        <v>1</v>
      </c>
      <c r="Q132" s="32">
        <v>2</v>
      </c>
      <c r="R132" s="32">
        <v>1</v>
      </c>
      <c r="S132" s="32">
        <f t="shared" si="142"/>
        <v>0.25</v>
      </c>
      <c r="T132" s="32">
        <v>1</v>
      </c>
      <c r="U132" s="32">
        <v>1</v>
      </c>
      <c r="V132" s="32">
        <v>1</v>
      </c>
      <c r="W132" s="32">
        <f t="shared" si="143"/>
        <v>0.125</v>
      </c>
      <c r="X132" s="32">
        <v>0</v>
      </c>
      <c r="Y132" s="32">
        <v>0</v>
      </c>
      <c r="Z132" s="32">
        <v>0</v>
      </c>
      <c r="AA132" s="32">
        <f t="shared" si="144"/>
        <v>0</v>
      </c>
      <c r="AB132" s="32">
        <v>1</v>
      </c>
      <c r="AC132" s="32">
        <v>3</v>
      </c>
      <c r="AD132" s="32">
        <v>2</v>
      </c>
      <c r="AE132" s="32">
        <f t="shared" si="145"/>
        <v>0.75</v>
      </c>
      <c r="AF132" s="32">
        <v>1</v>
      </c>
      <c r="AG132" s="32">
        <v>2</v>
      </c>
      <c r="AH132" s="32">
        <v>3</v>
      </c>
      <c r="AI132" s="32">
        <f t="shared" si="146"/>
        <v>0.75</v>
      </c>
      <c r="AJ132" s="32">
        <v>1</v>
      </c>
      <c r="AK132" s="32">
        <v>3</v>
      </c>
      <c r="AL132" s="32">
        <v>2</v>
      </c>
      <c r="AM132" s="32">
        <f t="shared" si="147"/>
        <v>0.75</v>
      </c>
      <c r="AN132" s="32">
        <v>0</v>
      </c>
      <c r="AO132" s="32">
        <v>0</v>
      </c>
      <c r="AP132" s="32">
        <v>0</v>
      </c>
      <c r="AQ132" s="32">
        <f t="shared" si="148"/>
        <v>0</v>
      </c>
      <c r="AR132" s="32">
        <f t="shared" si="149"/>
        <v>3.5</v>
      </c>
      <c r="AS132" s="32">
        <f t="shared" si="150"/>
        <v>28</v>
      </c>
      <c r="AT132" s="32">
        <v>40000</v>
      </c>
      <c r="AU132" s="32">
        <f t="shared" si="151"/>
        <v>140000</v>
      </c>
      <c r="AV132" s="32">
        <f t="shared" si="152"/>
        <v>1120000</v>
      </c>
    </row>
    <row r="133" spans="1:48">
      <c r="A133" s="42">
        <v>10</v>
      </c>
      <c r="B133" s="32" t="s">
        <v>196</v>
      </c>
      <c r="C133" s="32">
        <v>0.5</v>
      </c>
      <c r="D133" s="32">
        <v>2</v>
      </c>
      <c r="E133" s="32">
        <v>7</v>
      </c>
      <c r="F133" s="32">
        <v>1</v>
      </c>
      <c r="G133" s="32">
        <f t="shared" si="139"/>
        <v>1.75</v>
      </c>
      <c r="H133" s="32">
        <v>0</v>
      </c>
      <c r="I133" s="32">
        <v>0</v>
      </c>
      <c r="J133" s="32">
        <v>0</v>
      </c>
      <c r="K133" s="32">
        <f t="shared" si="140"/>
        <v>0</v>
      </c>
      <c r="L133" s="32">
        <v>1</v>
      </c>
      <c r="M133" s="32">
        <v>3</v>
      </c>
      <c r="N133" s="32">
        <v>1</v>
      </c>
      <c r="O133" s="32">
        <f t="shared" si="141"/>
        <v>0.375</v>
      </c>
      <c r="P133" s="32">
        <v>2</v>
      </c>
      <c r="Q133" s="32">
        <v>4</v>
      </c>
      <c r="R133" s="32">
        <v>1</v>
      </c>
      <c r="S133" s="32">
        <f t="shared" si="142"/>
        <v>1</v>
      </c>
      <c r="T133" s="32">
        <v>0</v>
      </c>
      <c r="U133" s="32">
        <v>2</v>
      </c>
      <c r="V133" s="32">
        <v>1</v>
      </c>
      <c r="W133" s="32">
        <f t="shared" si="143"/>
        <v>0</v>
      </c>
      <c r="X133" s="32">
        <v>0</v>
      </c>
      <c r="Y133" s="32">
        <v>0</v>
      </c>
      <c r="Z133" s="32">
        <v>0</v>
      </c>
      <c r="AA133" s="32">
        <f t="shared" si="144"/>
        <v>0</v>
      </c>
      <c r="AB133" s="32">
        <v>1</v>
      </c>
      <c r="AC133" s="32">
        <v>5</v>
      </c>
      <c r="AD133" s="32">
        <v>3</v>
      </c>
      <c r="AE133" s="32">
        <f t="shared" si="145"/>
        <v>1.875</v>
      </c>
      <c r="AF133" s="32">
        <v>1</v>
      </c>
      <c r="AG133" s="32">
        <v>5</v>
      </c>
      <c r="AH133" s="32">
        <v>3</v>
      </c>
      <c r="AI133" s="32">
        <f t="shared" si="146"/>
        <v>1.875</v>
      </c>
      <c r="AJ133" s="32">
        <v>0</v>
      </c>
      <c r="AK133" s="32">
        <v>0</v>
      </c>
      <c r="AL133" s="32">
        <v>0</v>
      </c>
      <c r="AM133" s="32">
        <f t="shared" si="147"/>
        <v>0</v>
      </c>
      <c r="AN133" s="32">
        <v>0</v>
      </c>
      <c r="AO133" s="32">
        <v>0</v>
      </c>
      <c r="AP133" s="32">
        <v>0</v>
      </c>
      <c r="AQ133" s="32">
        <f t="shared" si="148"/>
        <v>0</v>
      </c>
      <c r="AR133" s="32">
        <f t="shared" si="149"/>
        <v>6.875</v>
      </c>
      <c r="AS133" s="32">
        <f t="shared" si="150"/>
        <v>13.75</v>
      </c>
      <c r="AT133" s="32">
        <v>40000</v>
      </c>
      <c r="AU133" s="32">
        <f t="shared" si="151"/>
        <v>275000</v>
      </c>
      <c r="AV133" s="32">
        <f t="shared" si="152"/>
        <v>550000</v>
      </c>
    </row>
    <row r="134" spans="1:48">
      <c r="A134" s="42">
        <v>11</v>
      </c>
      <c r="B134" s="32" t="s">
        <v>197</v>
      </c>
      <c r="C134" s="32">
        <v>0.25</v>
      </c>
      <c r="D134" s="32">
        <v>2</v>
      </c>
      <c r="E134" s="32">
        <v>6</v>
      </c>
      <c r="F134" s="32">
        <v>1</v>
      </c>
      <c r="G134" s="32">
        <f t="shared" si="139"/>
        <v>1.5</v>
      </c>
      <c r="H134" s="32">
        <v>0</v>
      </c>
      <c r="I134" s="32">
        <v>0</v>
      </c>
      <c r="J134" s="32">
        <v>0</v>
      </c>
      <c r="K134" s="32">
        <f t="shared" si="140"/>
        <v>0</v>
      </c>
      <c r="L134" s="32">
        <v>1</v>
      </c>
      <c r="M134" s="32">
        <v>2</v>
      </c>
      <c r="N134" s="32">
        <v>1</v>
      </c>
      <c r="O134" s="32">
        <f t="shared" si="141"/>
        <v>0.25</v>
      </c>
      <c r="P134" s="32">
        <v>2</v>
      </c>
      <c r="Q134" s="32">
        <v>4</v>
      </c>
      <c r="R134" s="32">
        <v>1</v>
      </c>
      <c r="S134" s="32">
        <f t="shared" si="142"/>
        <v>1</v>
      </c>
      <c r="T134" s="32">
        <v>1</v>
      </c>
      <c r="U134" s="32">
        <v>2</v>
      </c>
      <c r="V134" s="32">
        <v>1</v>
      </c>
      <c r="W134" s="32">
        <f t="shared" si="143"/>
        <v>0.25</v>
      </c>
      <c r="X134" s="32">
        <v>0</v>
      </c>
      <c r="Y134" s="32">
        <v>0</v>
      </c>
      <c r="Z134" s="32">
        <v>0</v>
      </c>
      <c r="AA134" s="32">
        <f t="shared" si="144"/>
        <v>0</v>
      </c>
      <c r="AB134" s="32">
        <v>1</v>
      </c>
      <c r="AC134" s="32">
        <v>4</v>
      </c>
      <c r="AD134" s="32">
        <v>2</v>
      </c>
      <c r="AE134" s="32">
        <f t="shared" si="145"/>
        <v>1</v>
      </c>
      <c r="AF134" s="32">
        <v>1</v>
      </c>
      <c r="AG134" s="32">
        <v>4</v>
      </c>
      <c r="AH134" s="32">
        <v>3</v>
      </c>
      <c r="AI134" s="32">
        <f t="shared" si="146"/>
        <v>1.5</v>
      </c>
      <c r="AJ134" s="32">
        <v>1</v>
      </c>
      <c r="AK134" s="32">
        <v>4</v>
      </c>
      <c r="AL134" s="32">
        <v>3</v>
      </c>
      <c r="AM134" s="32">
        <f t="shared" si="147"/>
        <v>1.5</v>
      </c>
      <c r="AN134" s="32">
        <v>0</v>
      </c>
      <c r="AO134" s="32">
        <v>0</v>
      </c>
      <c r="AP134" s="32">
        <v>0</v>
      </c>
      <c r="AQ134" s="32">
        <f t="shared" si="148"/>
        <v>0</v>
      </c>
      <c r="AR134" s="32">
        <f t="shared" si="149"/>
        <v>7</v>
      </c>
      <c r="AS134" s="32">
        <f t="shared" si="150"/>
        <v>28</v>
      </c>
      <c r="AT134" s="32">
        <v>40000</v>
      </c>
      <c r="AU134" s="32">
        <f t="shared" si="151"/>
        <v>280000</v>
      </c>
      <c r="AV134" s="32">
        <f t="shared" si="152"/>
        <v>1120000</v>
      </c>
    </row>
    <row r="135" spans="1:48">
      <c r="A135" s="42">
        <v>12</v>
      </c>
      <c r="B135" s="32" t="s">
        <v>198</v>
      </c>
      <c r="C135" s="32">
        <v>0.5</v>
      </c>
      <c r="D135" s="32">
        <v>2</v>
      </c>
      <c r="E135" s="32">
        <v>6</v>
      </c>
      <c r="F135" s="32">
        <v>1</v>
      </c>
      <c r="G135" s="32">
        <f t="shared" si="139"/>
        <v>1.5</v>
      </c>
      <c r="H135" s="32">
        <v>0</v>
      </c>
      <c r="I135" s="32">
        <v>0</v>
      </c>
      <c r="J135" s="32">
        <v>0</v>
      </c>
      <c r="K135" s="32">
        <f t="shared" si="140"/>
        <v>0</v>
      </c>
      <c r="L135" s="32">
        <v>1</v>
      </c>
      <c r="M135" s="32">
        <v>3</v>
      </c>
      <c r="N135" s="32">
        <v>1</v>
      </c>
      <c r="O135" s="32">
        <f t="shared" si="141"/>
        <v>0.375</v>
      </c>
      <c r="P135" s="32">
        <v>2</v>
      </c>
      <c r="Q135" s="32">
        <v>3</v>
      </c>
      <c r="R135" s="32">
        <v>1</v>
      </c>
      <c r="S135" s="32">
        <f t="shared" si="142"/>
        <v>0.75</v>
      </c>
      <c r="T135" s="32">
        <v>0</v>
      </c>
      <c r="U135" s="32">
        <v>2</v>
      </c>
      <c r="V135" s="32">
        <v>1</v>
      </c>
      <c r="W135" s="32">
        <f t="shared" si="143"/>
        <v>0</v>
      </c>
      <c r="X135" s="32">
        <v>0</v>
      </c>
      <c r="Y135" s="32">
        <v>0</v>
      </c>
      <c r="Z135" s="32">
        <v>0</v>
      </c>
      <c r="AA135" s="32">
        <f t="shared" si="144"/>
        <v>0</v>
      </c>
      <c r="AB135" s="32">
        <v>1</v>
      </c>
      <c r="AC135" s="32">
        <v>4</v>
      </c>
      <c r="AD135" s="32">
        <v>3</v>
      </c>
      <c r="AE135" s="32">
        <f t="shared" si="145"/>
        <v>1.5</v>
      </c>
      <c r="AF135" s="32">
        <v>2</v>
      </c>
      <c r="AG135" s="32">
        <v>5</v>
      </c>
      <c r="AH135" s="32">
        <v>3</v>
      </c>
      <c r="AI135" s="32">
        <f t="shared" si="146"/>
        <v>3.75</v>
      </c>
      <c r="AJ135" s="32">
        <v>1</v>
      </c>
      <c r="AK135" s="32">
        <v>5</v>
      </c>
      <c r="AL135" s="32">
        <v>3</v>
      </c>
      <c r="AM135" s="32">
        <f t="shared" si="147"/>
        <v>1.875</v>
      </c>
      <c r="AN135" s="32">
        <v>0</v>
      </c>
      <c r="AO135" s="32">
        <v>0</v>
      </c>
      <c r="AP135" s="32">
        <v>0</v>
      </c>
      <c r="AQ135" s="32">
        <f t="shared" si="148"/>
        <v>0</v>
      </c>
      <c r="AR135" s="32">
        <f t="shared" si="149"/>
        <v>9.75</v>
      </c>
      <c r="AS135" s="32">
        <f t="shared" si="150"/>
        <v>19.5</v>
      </c>
      <c r="AT135" s="32">
        <v>40000</v>
      </c>
      <c r="AU135" s="32">
        <f t="shared" si="151"/>
        <v>390000</v>
      </c>
      <c r="AV135" s="32">
        <f t="shared" si="152"/>
        <v>780000</v>
      </c>
    </row>
    <row r="136" spans="1:48">
      <c r="A136" s="42">
        <v>13</v>
      </c>
      <c r="B136" s="32" t="s">
        <v>199</v>
      </c>
      <c r="C136" s="32">
        <v>0.5</v>
      </c>
      <c r="D136" s="32">
        <v>1</v>
      </c>
      <c r="E136" s="32">
        <v>6</v>
      </c>
      <c r="F136" s="32">
        <v>1</v>
      </c>
      <c r="G136" s="32">
        <f t="shared" si="139"/>
        <v>0.75</v>
      </c>
      <c r="H136" s="32">
        <v>0</v>
      </c>
      <c r="I136" s="32">
        <v>0</v>
      </c>
      <c r="J136" s="32">
        <v>0</v>
      </c>
      <c r="K136" s="32">
        <f t="shared" si="140"/>
        <v>0</v>
      </c>
      <c r="L136" s="32">
        <v>1</v>
      </c>
      <c r="M136" s="32">
        <v>3</v>
      </c>
      <c r="N136" s="32">
        <v>1</v>
      </c>
      <c r="O136" s="32">
        <f t="shared" si="141"/>
        <v>0.375</v>
      </c>
      <c r="P136" s="32">
        <v>1</v>
      </c>
      <c r="Q136" s="32">
        <v>4</v>
      </c>
      <c r="R136" s="32">
        <v>1</v>
      </c>
      <c r="S136" s="32">
        <f t="shared" si="142"/>
        <v>0.5</v>
      </c>
      <c r="T136" s="32">
        <v>0</v>
      </c>
      <c r="U136" s="32">
        <v>2</v>
      </c>
      <c r="V136" s="32">
        <v>1</v>
      </c>
      <c r="W136" s="32">
        <f t="shared" si="143"/>
        <v>0</v>
      </c>
      <c r="X136" s="32">
        <v>0</v>
      </c>
      <c r="Y136" s="32">
        <v>0</v>
      </c>
      <c r="Z136" s="32">
        <v>0</v>
      </c>
      <c r="AA136" s="32">
        <f t="shared" si="144"/>
        <v>0</v>
      </c>
      <c r="AB136" s="32">
        <v>1</v>
      </c>
      <c r="AC136" s="32">
        <v>5</v>
      </c>
      <c r="AD136" s="32">
        <v>2</v>
      </c>
      <c r="AE136" s="32">
        <f t="shared" si="145"/>
        <v>1.25</v>
      </c>
      <c r="AF136" s="32">
        <v>1</v>
      </c>
      <c r="AG136" s="32">
        <v>5</v>
      </c>
      <c r="AH136" s="32">
        <v>3</v>
      </c>
      <c r="AI136" s="32">
        <f t="shared" si="146"/>
        <v>1.875</v>
      </c>
      <c r="AJ136" s="32">
        <v>1</v>
      </c>
      <c r="AK136" s="32">
        <v>5</v>
      </c>
      <c r="AL136" s="32">
        <v>3</v>
      </c>
      <c r="AM136" s="32">
        <f t="shared" si="147"/>
        <v>1.875</v>
      </c>
      <c r="AN136" s="32">
        <v>0</v>
      </c>
      <c r="AO136" s="32">
        <v>0</v>
      </c>
      <c r="AP136" s="32">
        <v>0</v>
      </c>
      <c r="AQ136" s="32">
        <f t="shared" si="148"/>
        <v>0</v>
      </c>
      <c r="AR136" s="32">
        <f t="shared" si="149"/>
        <v>6.625</v>
      </c>
      <c r="AS136" s="32">
        <f t="shared" si="150"/>
        <v>13.25</v>
      </c>
      <c r="AT136" s="32">
        <v>40000</v>
      </c>
      <c r="AU136" s="32">
        <f t="shared" si="151"/>
        <v>265000</v>
      </c>
      <c r="AV136" s="32">
        <f t="shared" si="152"/>
        <v>530000</v>
      </c>
    </row>
    <row r="137" spans="1:48">
      <c r="A137" s="42">
        <v>14</v>
      </c>
      <c r="B137" s="32" t="s">
        <v>177</v>
      </c>
      <c r="C137" s="32">
        <v>0.25</v>
      </c>
      <c r="D137" s="32">
        <v>2</v>
      </c>
      <c r="E137" s="32">
        <v>5</v>
      </c>
      <c r="F137" s="32">
        <v>1</v>
      </c>
      <c r="G137" s="32">
        <f t="shared" si="139"/>
        <v>1.25</v>
      </c>
      <c r="H137" s="32">
        <v>0</v>
      </c>
      <c r="I137" s="32">
        <v>0</v>
      </c>
      <c r="J137" s="32">
        <v>0</v>
      </c>
      <c r="K137" s="32">
        <f t="shared" si="140"/>
        <v>0</v>
      </c>
      <c r="L137" s="32">
        <v>2</v>
      </c>
      <c r="M137" s="32">
        <v>2</v>
      </c>
      <c r="N137" s="32">
        <v>1</v>
      </c>
      <c r="O137" s="32">
        <f t="shared" si="141"/>
        <v>0.5</v>
      </c>
      <c r="P137" s="32">
        <v>2</v>
      </c>
      <c r="Q137" s="32">
        <v>2</v>
      </c>
      <c r="R137" s="32">
        <v>1</v>
      </c>
      <c r="S137" s="32">
        <f t="shared" si="142"/>
        <v>0.5</v>
      </c>
      <c r="T137" s="32">
        <v>1</v>
      </c>
      <c r="U137" s="32">
        <v>1</v>
      </c>
      <c r="V137" s="32">
        <v>1</v>
      </c>
      <c r="W137" s="32">
        <f t="shared" si="143"/>
        <v>0.125</v>
      </c>
      <c r="X137" s="32">
        <v>0</v>
      </c>
      <c r="Y137" s="32">
        <v>0</v>
      </c>
      <c r="Z137" s="32">
        <v>0</v>
      </c>
      <c r="AA137" s="32">
        <f t="shared" si="144"/>
        <v>0</v>
      </c>
      <c r="AB137" s="32">
        <v>1</v>
      </c>
      <c r="AC137" s="32">
        <v>4</v>
      </c>
      <c r="AD137" s="32">
        <v>2</v>
      </c>
      <c r="AE137" s="32">
        <f t="shared" si="145"/>
        <v>1</v>
      </c>
      <c r="AF137" s="32">
        <v>1</v>
      </c>
      <c r="AG137" s="32">
        <v>4</v>
      </c>
      <c r="AH137" s="32">
        <v>3</v>
      </c>
      <c r="AI137" s="32">
        <f t="shared" si="146"/>
        <v>1.5</v>
      </c>
      <c r="AJ137" s="32">
        <v>0</v>
      </c>
      <c r="AK137" s="32">
        <v>0</v>
      </c>
      <c r="AL137" s="32">
        <v>3</v>
      </c>
      <c r="AM137" s="32">
        <f t="shared" si="147"/>
        <v>0</v>
      </c>
      <c r="AN137" s="32">
        <v>0</v>
      </c>
      <c r="AO137" s="32">
        <v>0</v>
      </c>
      <c r="AP137" s="32">
        <v>0</v>
      </c>
      <c r="AQ137" s="32">
        <f t="shared" si="148"/>
        <v>0</v>
      </c>
      <c r="AR137" s="32">
        <f t="shared" si="149"/>
        <v>4.875</v>
      </c>
      <c r="AS137" s="32">
        <f t="shared" si="150"/>
        <v>19.5</v>
      </c>
      <c r="AT137" s="32">
        <v>40000</v>
      </c>
      <c r="AU137" s="32">
        <f t="shared" si="151"/>
        <v>195000</v>
      </c>
      <c r="AV137" s="32">
        <f t="shared" si="152"/>
        <v>780000</v>
      </c>
    </row>
    <row r="138" spans="1:48">
      <c r="A138" s="42">
        <v>15</v>
      </c>
      <c r="B138" s="32" t="s">
        <v>200</v>
      </c>
      <c r="C138" s="32">
        <v>0.125</v>
      </c>
      <c r="D138" s="32">
        <v>1</v>
      </c>
      <c r="E138" s="32">
        <v>5</v>
      </c>
      <c r="F138" s="32">
        <v>1</v>
      </c>
      <c r="G138" s="32">
        <f t="shared" si="139"/>
        <v>0.625</v>
      </c>
      <c r="H138" s="32">
        <v>0</v>
      </c>
      <c r="I138" s="32">
        <v>0</v>
      </c>
      <c r="J138" s="32">
        <v>0</v>
      </c>
      <c r="K138" s="32">
        <f t="shared" si="140"/>
        <v>0</v>
      </c>
      <c r="L138" s="32">
        <v>3</v>
      </c>
      <c r="M138" s="32">
        <v>1</v>
      </c>
      <c r="N138" s="32">
        <v>1</v>
      </c>
      <c r="O138" s="32">
        <f t="shared" si="141"/>
        <v>0.375</v>
      </c>
      <c r="P138" s="32">
        <v>1</v>
      </c>
      <c r="Q138" s="32">
        <v>2</v>
      </c>
      <c r="R138" s="32">
        <v>1</v>
      </c>
      <c r="S138" s="32">
        <f t="shared" si="142"/>
        <v>0.25</v>
      </c>
      <c r="T138" s="32">
        <v>2</v>
      </c>
      <c r="U138" s="32">
        <v>1</v>
      </c>
      <c r="V138" s="32">
        <v>1</v>
      </c>
      <c r="W138" s="32">
        <f t="shared" si="143"/>
        <v>0.25</v>
      </c>
      <c r="X138" s="32">
        <v>0</v>
      </c>
      <c r="Y138" s="32">
        <v>0</v>
      </c>
      <c r="Z138" s="32">
        <v>0</v>
      </c>
      <c r="AA138" s="32">
        <f t="shared" si="144"/>
        <v>0</v>
      </c>
      <c r="AB138" s="32">
        <v>1</v>
      </c>
      <c r="AC138" s="32">
        <v>3</v>
      </c>
      <c r="AD138" s="32">
        <v>2</v>
      </c>
      <c r="AE138" s="32">
        <f t="shared" si="145"/>
        <v>0.75</v>
      </c>
      <c r="AF138" s="32">
        <v>1</v>
      </c>
      <c r="AG138" s="32">
        <v>2</v>
      </c>
      <c r="AH138" s="32">
        <v>3</v>
      </c>
      <c r="AI138" s="32">
        <f t="shared" si="146"/>
        <v>0.75</v>
      </c>
      <c r="AJ138" s="32">
        <v>0</v>
      </c>
      <c r="AK138" s="32">
        <v>0</v>
      </c>
      <c r="AL138" s="32">
        <v>0</v>
      </c>
      <c r="AM138" s="32">
        <f t="shared" si="147"/>
        <v>0</v>
      </c>
      <c r="AN138" s="32">
        <v>0</v>
      </c>
      <c r="AO138" s="32">
        <v>0</v>
      </c>
      <c r="AP138" s="32">
        <v>0</v>
      </c>
      <c r="AQ138" s="32">
        <f t="shared" si="148"/>
        <v>0</v>
      </c>
      <c r="AR138" s="32">
        <f t="shared" si="149"/>
        <v>3</v>
      </c>
      <c r="AS138" s="32">
        <f t="shared" si="150"/>
        <v>24</v>
      </c>
      <c r="AT138" s="32">
        <v>40000</v>
      </c>
      <c r="AU138" s="32">
        <f t="shared" si="151"/>
        <v>120000</v>
      </c>
      <c r="AV138" s="32">
        <f t="shared" si="152"/>
        <v>960000</v>
      </c>
    </row>
    <row r="139" spans="1:48">
      <c r="A139" s="42">
        <v>16</v>
      </c>
      <c r="B139" s="32" t="s">
        <v>201</v>
      </c>
      <c r="C139" s="32">
        <v>0.4</v>
      </c>
      <c r="D139" s="32">
        <v>2</v>
      </c>
      <c r="E139" s="32">
        <v>6</v>
      </c>
      <c r="F139" s="32">
        <v>1</v>
      </c>
      <c r="G139" s="32">
        <f t="shared" si="139"/>
        <v>1.5</v>
      </c>
      <c r="H139" s="32">
        <v>0</v>
      </c>
      <c r="I139" s="32">
        <v>0</v>
      </c>
      <c r="J139" s="32">
        <v>0</v>
      </c>
      <c r="K139" s="32">
        <f t="shared" si="140"/>
        <v>0</v>
      </c>
      <c r="L139" s="32">
        <v>1</v>
      </c>
      <c r="M139" s="32">
        <v>3</v>
      </c>
      <c r="N139" s="32">
        <v>1</v>
      </c>
      <c r="O139" s="32">
        <f t="shared" si="141"/>
        <v>0.375</v>
      </c>
      <c r="P139" s="32">
        <v>2</v>
      </c>
      <c r="Q139" s="32">
        <v>3</v>
      </c>
      <c r="R139" s="32">
        <v>1</v>
      </c>
      <c r="S139" s="32">
        <f t="shared" si="142"/>
        <v>0.75</v>
      </c>
      <c r="T139" s="32">
        <v>0</v>
      </c>
      <c r="U139" s="32">
        <v>2</v>
      </c>
      <c r="V139" s="32">
        <v>1</v>
      </c>
      <c r="W139" s="32">
        <f t="shared" si="143"/>
        <v>0</v>
      </c>
      <c r="X139" s="32">
        <v>0</v>
      </c>
      <c r="Y139" s="32">
        <v>0</v>
      </c>
      <c r="Z139" s="32">
        <v>0</v>
      </c>
      <c r="AA139" s="32">
        <f t="shared" si="144"/>
        <v>0</v>
      </c>
      <c r="AB139" s="32">
        <v>2</v>
      </c>
      <c r="AC139" s="32">
        <v>5</v>
      </c>
      <c r="AD139" s="32">
        <v>3</v>
      </c>
      <c r="AE139" s="32">
        <f t="shared" si="145"/>
        <v>3.75</v>
      </c>
      <c r="AF139" s="32">
        <v>2</v>
      </c>
      <c r="AG139" s="32">
        <v>5</v>
      </c>
      <c r="AH139" s="32">
        <v>3</v>
      </c>
      <c r="AI139" s="32">
        <f t="shared" si="146"/>
        <v>3.75</v>
      </c>
      <c r="AJ139" s="32">
        <v>0</v>
      </c>
      <c r="AK139" s="32">
        <v>0</v>
      </c>
      <c r="AL139" s="32">
        <v>0</v>
      </c>
      <c r="AM139" s="32">
        <f t="shared" si="147"/>
        <v>0</v>
      </c>
      <c r="AN139" s="32">
        <v>0</v>
      </c>
      <c r="AO139" s="32">
        <v>0</v>
      </c>
      <c r="AP139" s="32">
        <v>0</v>
      </c>
      <c r="AQ139" s="32">
        <f t="shared" si="148"/>
        <v>0</v>
      </c>
      <c r="AR139" s="32">
        <f t="shared" si="149"/>
        <v>10.125</v>
      </c>
      <c r="AS139" s="32">
        <f t="shared" si="150"/>
        <v>25.3125</v>
      </c>
      <c r="AT139" s="32">
        <v>40000</v>
      </c>
      <c r="AU139" s="32">
        <f t="shared" si="151"/>
        <v>405000</v>
      </c>
      <c r="AV139" s="32">
        <f t="shared" si="152"/>
        <v>1012500</v>
      </c>
    </row>
    <row r="140" spans="1:48">
      <c r="A140" s="42">
        <v>17</v>
      </c>
      <c r="B140" s="32" t="s">
        <v>202</v>
      </c>
      <c r="C140" s="32">
        <v>0.25</v>
      </c>
      <c r="D140" s="32">
        <v>1</v>
      </c>
      <c r="E140" s="32">
        <v>6</v>
      </c>
      <c r="F140" s="32">
        <v>1</v>
      </c>
      <c r="G140" s="32">
        <f t="shared" si="139"/>
        <v>0.75</v>
      </c>
      <c r="H140" s="32">
        <v>0</v>
      </c>
      <c r="I140" s="32">
        <v>0</v>
      </c>
      <c r="J140" s="32">
        <v>0</v>
      </c>
      <c r="K140" s="32">
        <f t="shared" si="140"/>
        <v>0</v>
      </c>
      <c r="L140" s="32">
        <v>1</v>
      </c>
      <c r="M140" s="32">
        <v>2</v>
      </c>
      <c r="N140" s="32">
        <v>1</v>
      </c>
      <c r="O140" s="32">
        <f t="shared" si="141"/>
        <v>0.25</v>
      </c>
      <c r="P140" s="32">
        <v>1</v>
      </c>
      <c r="Q140" s="32">
        <v>4</v>
      </c>
      <c r="R140" s="32">
        <v>1</v>
      </c>
      <c r="S140" s="32">
        <f t="shared" si="142"/>
        <v>0.5</v>
      </c>
      <c r="T140" s="32">
        <v>0</v>
      </c>
      <c r="U140" s="32">
        <v>2</v>
      </c>
      <c r="V140" s="32">
        <v>1</v>
      </c>
      <c r="W140" s="32">
        <f t="shared" si="143"/>
        <v>0</v>
      </c>
      <c r="X140" s="32">
        <v>0</v>
      </c>
      <c r="Y140" s="32">
        <v>0</v>
      </c>
      <c r="Z140" s="32">
        <v>0</v>
      </c>
      <c r="AA140" s="32">
        <f t="shared" si="144"/>
        <v>0</v>
      </c>
      <c r="AB140" s="32">
        <v>1</v>
      </c>
      <c r="AC140" s="32">
        <v>4</v>
      </c>
      <c r="AD140" s="32">
        <v>2</v>
      </c>
      <c r="AE140" s="32">
        <f t="shared" si="145"/>
        <v>1</v>
      </c>
      <c r="AF140" s="32">
        <v>1</v>
      </c>
      <c r="AG140" s="32">
        <v>4</v>
      </c>
      <c r="AH140" s="32">
        <v>3</v>
      </c>
      <c r="AI140" s="32">
        <f t="shared" si="146"/>
        <v>1.5</v>
      </c>
      <c r="AJ140" s="32">
        <v>1</v>
      </c>
      <c r="AK140" s="32">
        <v>4</v>
      </c>
      <c r="AL140" s="32">
        <v>3</v>
      </c>
      <c r="AM140" s="32">
        <f t="shared" si="147"/>
        <v>1.5</v>
      </c>
      <c r="AN140" s="32">
        <v>0</v>
      </c>
      <c r="AO140" s="32">
        <v>0</v>
      </c>
      <c r="AP140" s="32">
        <v>0</v>
      </c>
      <c r="AQ140" s="32">
        <f t="shared" si="148"/>
        <v>0</v>
      </c>
      <c r="AR140" s="32">
        <f t="shared" si="149"/>
        <v>5.5</v>
      </c>
      <c r="AS140" s="32">
        <f t="shared" si="150"/>
        <v>22</v>
      </c>
      <c r="AT140" s="32">
        <v>40000</v>
      </c>
      <c r="AU140" s="32">
        <f t="shared" si="151"/>
        <v>220000</v>
      </c>
      <c r="AV140" s="32">
        <f t="shared" si="152"/>
        <v>880000</v>
      </c>
    </row>
    <row r="141" spans="1:48">
      <c r="A141" s="42">
        <v>18</v>
      </c>
      <c r="B141" s="32" t="s">
        <v>203</v>
      </c>
      <c r="C141" s="32">
        <v>0.25</v>
      </c>
      <c r="D141" s="32">
        <v>2</v>
      </c>
      <c r="E141" s="32">
        <v>5</v>
      </c>
      <c r="F141" s="32">
        <v>1</v>
      </c>
      <c r="G141" s="32">
        <f t="shared" si="139"/>
        <v>1.25</v>
      </c>
      <c r="H141" s="32">
        <v>0</v>
      </c>
      <c r="I141" s="32">
        <v>0</v>
      </c>
      <c r="J141" s="32">
        <v>0</v>
      </c>
      <c r="K141" s="32">
        <f t="shared" si="140"/>
        <v>0</v>
      </c>
      <c r="L141" s="32">
        <v>2</v>
      </c>
      <c r="M141" s="32">
        <v>2</v>
      </c>
      <c r="N141" s="32">
        <v>1</v>
      </c>
      <c r="O141" s="32">
        <f t="shared" si="141"/>
        <v>0.5</v>
      </c>
      <c r="P141" s="32">
        <v>2</v>
      </c>
      <c r="Q141" s="32">
        <v>2</v>
      </c>
      <c r="R141" s="32">
        <v>1</v>
      </c>
      <c r="S141" s="32">
        <f t="shared" si="142"/>
        <v>0.5</v>
      </c>
      <c r="T141" s="32">
        <v>1</v>
      </c>
      <c r="U141" s="32">
        <v>1</v>
      </c>
      <c r="V141" s="32">
        <v>1</v>
      </c>
      <c r="W141" s="32">
        <f t="shared" si="143"/>
        <v>0.125</v>
      </c>
      <c r="X141" s="32">
        <v>0</v>
      </c>
      <c r="Y141" s="32">
        <v>0</v>
      </c>
      <c r="Z141" s="32">
        <v>0</v>
      </c>
      <c r="AA141" s="32">
        <f t="shared" si="144"/>
        <v>0</v>
      </c>
      <c r="AB141" s="32">
        <v>1</v>
      </c>
      <c r="AC141" s="32">
        <v>4</v>
      </c>
      <c r="AD141" s="32">
        <v>2</v>
      </c>
      <c r="AE141" s="32">
        <f t="shared" si="145"/>
        <v>1</v>
      </c>
      <c r="AF141" s="32">
        <v>1</v>
      </c>
      <c r="AG141" s="32">
        <v>4</v>
      </c>
      <c r="AH141" s="32">
        <v>3</v>
      </c>
      <c r="AI141" s="32">
        <f t="shared" si="146"/>
        <v>1.5</v>
      </c>
      <c r="AJ141" s="32">
        <v>0</v>
      </c>
      <c r="AK141" s="32">
        <v>0</v>
      </c>
      <c r="AL141" s="32">
        <v>3</v>
      </c>
      <c r="AM141" s="32">
        <f t="shared" si="147"/>
        <v>0</v>
      </c>
      <c r="AN141" s="32">
        <v>0</v>
      </c>
      <c r="AO141" s="32">
        <v>0</v>
      </c>
      <c r="AP141" s="32">
        <v>0</v>
      </c>
      <c r="AQ141" s="32">
        <f t="shared" si="148"/>
        <v>0</v>
      </c>
      <c r="AR141" s="32">
        <f t="shared" si="149"/>
        <v>4.875</v>
      </c>
      <c r="AS141" s="32">
        <f t="shared" si="150"/>
        <v>19.5</v>
      </c>
      <c r="AT141" s="32">
        <v>40000</v>
      </c>
      <c r="AU141" s="32">
        <f t="shared" si="151"/>
        <v>195000</v>
      </c>
      <c r="AV141" s="32">
        <f t="shared" si="152"/>
        <v>780000</v>
      </c>
    </row>
    <row r="142" spans="1:48">
      <c r="A142" s="42">
        <v>19</v>
      </c>
      <c r="B142" s="32" t="s">
        <v>115</v>
      </c>
      <c r="C142" s="32">
        <v>0.25</v>
      </c>
      <c r="D142" s="32">
        <v>1</v>
      </c>
      <c r="E142" s="32">
        <v>6</v>
      </c>
      <c r="F142" s="32">
        <v>1</v>
      </c>
      <c r="G142" s="32">
        <f t="shared" si="139"/>
        <v>0.75</v>
      </c>
      <c r="H142" s="32">
        <v>0</v>
      </c>
      <c r="I142" s="32">
        <v>0</v>
      </c>
      <c r="J142" s="32">
        <v>0</v>
      </c>
      <c r="K142" s="32">
        <f t="shared" si="140"/>
        <v>0</v>
      </c>
      <c r="L142" s="32">
        <v>1</v>
      </c>
      <c r="M142" s="32">
        <v>2</v>
      </c>
      <c r="N142" s="32">
        <v>1</v>
      </c>
      <c r="O142" s="32">
        <f t="shared" si="141"/>
        <v>0.25</v>
      </c>
      <c r="P142" s="32">
        <v>1</v>
      </c>
      <c r="Q142" s="32">
        <v>4</v>
      </c>
      <c r="R142" s="32">
        <v>1</v>
      </c>
      <c r="S142" s="32">
        <f t="shared" si="142"/>
        <v>0.5</v>
      </c>
      <c r="T142" s="32">
        <v>1</v>
      </c>
      <c r="U142" s="32">
        <v>1</v>
      </c>
      <c r="V142" s="32">
        <v>1</v>
      </c>
      <c r="W142" s="32">
        <f t="shared" si="143"/>
        <v>0.125</v>
      </c>
      <c r="X142" s="32">
        <v>0</v>
      </c>
      <c r="Y142" s="32">
        <v>0</v>
      </c>
      <c r="Z142" s="32">
        <v>0</v>
      </c>
      <c r="AA142" s="32">
        <f t="shared" si="144"/>
        <v>0</v>
      </c>
      <c r="AB142" s="32">
        <v>1</v>
      </c>
      <c r="AC142" s="32">
        <v>5</v>
      </c>
      <c r="AD142" s="32">
        <v>2</v>
      </c>
      <c r="AE142" s="32">
        <f t="shared" si="145"/>
        <v>1.25</v>
      </c>
      <c r="AF142" s="32">
        <v>1</v>
      </c>
      <c r="AG142" s="32">
        <v>5</v>
      </c>
      <c r="AH142" s="32">
        <v>3</v>
      </c>
      <c r="AI142" s="32">
        <f t="shared" si="146"/>
        <v>1.875</v>
      </c>
      <c r="AJ142" s="32">
        <v>0</v>
      </c>
      <c r="AK142" s="32">
        <v>0</v>
      </c>
      <c r="AL142" s="32">
        <v>0</v>
      </c>
      <c r="AM142" s="32">
        <f t="shared" si="147"/>
        <v>0</v>
      </c>
      <c r="AN142" s="32">
        <v>0</v>
      </c>
      <c r="AO142" s="32">
        <v>0</v>
      </c>
      <c r="AP142" s="32">
        <v>0</v>
      </c>
      <c r="AQ142" s="32">
        <f t="shared" si="148"/>
        <v>0</v>
      </c>
      <c r="AR142" s="32">
        <f t="shared" si="149"/>
        <v>4.75</v>
      </c>
      <c r="AS142" s="32">
        <f t="shared" si="150"/>
        <v>19</v>
      </c>
      <c r="AT142" s="32">
        <v>40000</v>
      </c>
      <c r="AU142" s="32">
        <f t="shared" si="151"/>
        <v>190000</v>
      </c>
      <c r="AV142" s="32">
        <f t="shared" si="152"/>
        <v>760000</v>
      </c>
    </row>
    <row r="143" spans="1:48">
      <c r="A143" s="42">
        <v>20</v>
      </c>
      <c r="B143" s="32" t="s">
        <v>204</v>
      </c>
      <c r="C143" s="32">
        <v>0.25</v>
      </c>
      <c r="D143" s="32">
        <v>2</v>
      </c>
      <c r="E143" s="32">
        <v>6</v>
      </c>
      <c r="F143" s="32">
        <v>1</v>
      </c>
      <c r="G143" s="32">
        <f t="shared" si="139"/>
        <v>1.5</v>
      </c>
      <c r="H143" s="32">
        <v>0</v>
      </c>
      <c r="I143" s="32">
        <v>0</v>
      </c>
      <c r="J143" s="32">
        <v>0</v>
      </c>
      <c r="K143" s="32">
        <f t="shared" si="140"/>
        <v>0</v>
      </c>
      <c r="L143" s="32">
        <v>1</v>
      </c>
      <c r="M143" s="32">
        <v>2</v>
      </c>
      <c r="N143" s="32">
        <v>1</v>
      </c>
      <c r="O143" s="32">
        <f t="shared" si="141"/>
        <v>0.25</v>
      </c>
      <c r="P143" s="32">
        <v>2</v>
      </c>
      <c r="Q143" s="32">
        <v>4</v>
      </c>
      <c r="R143" s="32">
        <v>1</v>
      </c>
      <c r="S143" s="32">
        <f t="shared" si="142"/>
        <v>1</v>
      </c>
      <c r="T143" s="32">
        <v>0</v>
      </c>
      <c r="U143" s="32">
        <v>2</v>
      </c>
      <c r="V143" s="32">
        <v>1</v>
      </c>
      <c r="W143" s="32">
        <f t="shared" si="143"/>
        <v>0</v>
      </c>
      <c r="X143" s="32">
        <v>0</v>
      </c>
      <c r="Y143" s="32">
        <v>0</v>
      </c>
      <c r="Z143" s="32">
        <v>0</v>
      </c>
      <c r="AA143" s="32">
        <f t="shared" si="144"/>
        <v>0</v>
      </c>
      <c r="AB143" s="32">
        <v>1</v>
      </c>
      <c r="AC143" s="32">
        <v>4</v>
      </c>
      <c r="AD143" s="32">
        <v>2</v>
      </c>
      <c r="AE143" s="32">
        <f t="shared" si="145"/>
        <v>1</v>
      </c>
      <c r="AF143" s="32">
        <v>1</v>
      </c>
      <c r="AG143" s="32">
        <v>4</v>
      </c>
      <c r="AH143" s="32">
        <v>3</v>
      </c>
      <c r="AI143" s="32">
        <f t="shared" si="146"/>
        <v>1.5</v>
      </c>
      <c r="AJ143" s="32">
        <v>1</v>
      </c>
      <c r="AK143" s="32">
        <v>4</v>
      </c>
      <c r="AL143" s="32">
        <v>3</v>
      </c>
      <c r="AM143" s="32">
        <f t="shared" si="147"/>
        <v>1.5</v>
      </c>
      <c r="AN143" s="32">
        <v>0</v>
      </c>
      <c r="AO143" s="32">
        <v>0</v>
      </c>
      <c r="AP143" s="32">
        <v>0</v>
      </c>
      <c r="AQ143" s="32">
        <f t="shared" si="148"/>
        <v>0</v>
      </c>
      <c r="AR143" s="32">
        <f t="shared" si="149"/>
        <v>6.75</v>
      </c>
      <c r="AS143" s="32">
        <f t="shared" si="150"/>
        <v>27</v>
      </c>
      <c r="AT143" s="32">
        <v>40000</v>
      </c>
      <c r="AU143" s="32">
        <f t="shared" si="151"/>
        <v>270000</v>
      </c>
      <c r="AV143" s="32">
        <f t="shared" si="152"/>
        <v>1080000</v>
      </c>
    </row>
    <row r="144" spans="1:48">
      <c r="A144" s="42">
        <v>21</v>
      </c>
      <c r="B144" s="32" t="s">
        <v>205</v>
      </c>
      <c r="C144" s="32">
        <v>0.125</v>
      </c>
      <c r="D144" s="32">
        <v>1</v>
      </c>
      <c r="E144" s="32">
        <v>5</v>
      </c>
      <c r="F144" s="32">
        <v>1</v>
      </c>
      <c r="G144" s="32">
        <f t="shared" si="139"/>
        <v>0.625</v>
      </c>
      <c r="H144" s="32">
        <v>0</v>
      </c>
      <c r="I144" s="32">
        <v>0</v>
      </c>
      <c r="J144" s="32">
        <v>0</v>
      </c>
      <c r="K144" s="32">
        <f t="shared" si="140"/>
        <v>0</v>
      </c>
      <c r="L144" s="32">
        <v>1</v>
      </c>
      <c r="M144" s="32">
        <v>1</v>
      </c>
      <c r="N144" s="32">
        <v>1</v>
      </c>
      <c r="O144" s="32">
        <f t="shared" si="141"/>
        <v>0.125</v>
      </c>
      <c r="P144" s="32">
        <v>1</v>
      </c>
      <c r="Q144" s="32">
        <v>3</v>
      </c>
      <c r="R144" s="32">
        <v>1</v>
      </c>
      <c r="S144" s="32">
        <f t="shared" si="142"/>
        <v>0.375</v>
      </c>
      <c r="T144" s="32">
        <v>0</v>
      </c>
      <c r="U144" s="32">
        <v>0</v>
      </c>
      <c r="V144" s="32">
        <v>0</v>
      </c>
      <c r="W144" s="32">
        <f t="shared" si="143"/>
        <v>0</v>
      </c>
      <c r="X144" s="32">
        <v>0</v>
      </c>
      <c r="Y144" s="32">
        <v>0</v>
      </c>
      <c r="Z144" s="32">
        <v>0</v>
      </c>
      <c r="AA144" s="32">
        <f t="shared" si="144"/>
        <v>0</v>
      </c>
      <c r="AB144" s="32">
        <v>1</v>
      </c>
      <c r="AC144" s="32">
        <v>4</v>
      </c>
      <c r="AD144" s="32">
        <v>2</v>
      </c>
      <c r="AE144" s="32">
        <f t="shared" si="145"/>
        <v>1</v>
      </c>
      <c r="AF144" s="32">
        <v>1</v>
      </c>
      <c r="AG144" s="32">
        <v>4</v>
      </c>
      <c r="AH144" s="32">
        <v>3</v>
      </c>
      <c r="AI144" s="32">
        <f t="shared" si="146"/>
        <v>1.5</v>
      </c>
      <c r="AJ144" s="32">
        <v>1</v>
      </c>
      <c r="AK144" s="32">
        <v>4</v>
      </c>
      <c r="AL144" s="32">
        <v>3</v>
      </c>
      <c r="AM144" s="32">
        <f t="shared" si="147"/>
        <v>1.5</v>
      </c>
      <c r="AN144" s="32">
        <v>0</v>
      </c>
      <c r="AO144" s="32">
        <v>0</v>
      </c>
      <c r="AP144" s="32">
        <v>0</v>
      </c>
      <c r="AQ144" s="32">
        <f t="shared" si="148"/>
        <v>0</v>
      </c>
      <c r="AR144" s="32">
        <f t="shared" si="149"/>
        <v>5.125</v>
      </c>
      <c r="AS144" s="32">
        <f t="shared" si="150"/>
        <v>41</v>
      </c>
      <c r="AT144" s="32">
        <v>40000</v>
      </c>
      <c r="AU144" s="32">
        <f t="shared" si="151"/>
        <v>205000</v>
      </c>
      <c r="AV144" s="32">
        <f t="shared" si="152"/>
        <v>1640000</v>
      </c>
    </row>
    <row r="145" spans="1:48">
      <c r="A145" s="42">
        <v>22</v>
      </c>
      <c r="B145" s="32" t="s">
        <v>43</v>
      </c>
      <c r="C145" s="32">
        <v>0.125</v>
      </c>
      <c r="D145" s="32">
        <v>1</v>
      </c>
      <c r="E145" s="32">
        <v>5</v>
      </c>
      <c r="F145" s="32">
        <v>1</v>
      </c>
      <c r="G145" s="32">
        <f t="shared" si="139"/>
        <v>0.625</v>
      </c>
      <c r="H145" s="32">
        <v>0</v>
      </c>
      <c r="I145" s="32">
        <v>0</v>
      </c>
      <c r="J145" s="32">
        <v>0</v>
      </c>
      <c r="K145" s="32">
        <f t="shared" si="140"/>
        <v>0</v>
      </c>
      <c r="L145" s="32">
        <v>1</v>
      </c>
      <c r="M145" s="32">
        <v>2</v>
      </c>
      <c r="N145" s="32">
        <v>1</v>
      </c>
      <c r="O145" s="32">
        <f t="shared" si="141"/>
        <v>0.25</v>
      </c>
      <c r="P145" s="32">
        <v>1</v>
      </c>
      <c r="Q145" s="32">
        <v>3</v>
      </c>
      <c r="R145" s="32">
        <v>1</v>
      </c>
      <c r="S145" s="32">
        <f t="shared" si="142"/>
        <v>0.375</v>
      </c>
      <c r="T145" s="32">
        <v>0</v>
      </c>
      <c r="U145" s="32">
        <v>0</v>
      </c>
      <c r="V145" s="32">
        <v>0</v>
      </c>
      <c r="W145" s="32">
        <f t="shared" si="143"/>
        <v>0</v>
      </c>
      <c r="X145" s="32">
        <v>0</v>
      </c>
      <c r="Y145" s="32">
        <v>0</v>
      </c>
      <c r="Z145" s="32">
        <v>0</v>
      </c>
      <c r="AA145" s="32">
        <f t="shared" si="144"/>
        <v>0</v>
      </c>
      <c r="AB145" s="32">
        <v>1</v>
      </c>
      <c r="AC145" s="32">
        <v>3</v>
      </c>
      <c r="AD145" s="32">
        <v>1</v>
      </c>
      <c r="AE145" s="32">
        <f t="shared" si="145"/>
        <v>0.375</v>
      </c>
      <c r="AF145" s="32">
        <v>1</v>
      </c>
      <c r="AG145" s="32">
        <v>3</v>
      </c>
      <c r="AH145" s="32">
        <v>3</v>
      </c>
      <c r="AI145" s="32">
        <f t="shared" si="146"/>
        <v>1.125</v>
      </c>
      <c r="AJ145" s="32">
        <v>1</v>
      </c>
      <c r="AK145" s="32">
        <v>3</v>
      </c>
      <c r="AL145" s="32">
        <v>2</v>
      </c>
      <c r="AM145" s="32">
        <f t="shared" si="147"/>
        <v>0.75</v>
      </c>
      <c r="AN145" s="32">
        <v>0</v>
      </c>
      <c r="AO145" s="32">
        <v>0</v>
      </c>
      <c r="AP145" s="32">
        <v>0</v>
      </c>
      <c r="AQ145" s="32">
        <f t="shared" si="148"/>
        <v>0</v>
      </c>
      <c r="AR145" s="32">
        <f t="shared" si="149"/>
        <v>3.5</v>
      </c>
      <c r="AS145" s="32">
        <f t="shared" si="150"/>
        <v>28</v>
      </c>
      <c r="AT145" s="32">
        <v>40000</v>
      </c>
      <c r="AU145" s="32">
        <f t="shared" si="151"/>
        <v>140000</v>
      </c>
      <c r="AV145" s="32">
        <f t="shared" si="152"/>
        <v>1120000</v>
      </c>
    </row>
    <row r="146" spans="1:48">
      <c r="A146" s="42">
        <v>23</v>
      </c>
      <c r="B146" s="32" t="s">
        <v>207</v>
      </c>
      <c r="C146" s="32">
        <v>0.125</v>
      </c>
      <c r="D146" s="32">
        <v>1</v>
      </c>
      <c r="E146" s="32">
        <v>5</v>
      </c>
      <c r="F146" s="32">
        <v>1</v>
      </c>
      <c r="G146" s="32">
        <f t="shared" si="139"/>
        <v>0.625</v>
      </c>
      <c r="H146" s="32">
        <v>0</v>
      </c>
      <c r="I146" s="32">
        <v>0</v>
      </c>
      <c r="J146" s="32">
        <v>0</v>
      </c>
      <c r="K146" s="32">
        <f t="shared" si="140"/>
        <v>0</v>
      </c>
      <c r="L146" s="32">
        <v>1</v>
      </c>
      <c r="M146" s="32">
        <v>1</v>
      </c>
      <c r="N146" s="32">
        <v>1</v>
      </c>
      <c r="O146" s="32">
        <f t="shared" si="141"/>
        <v>0.125</v>
      </c>
      <c r="P146" s="32">
        <v>2</v>
      </c>
      <c r="Q146" s="32">
        <v>3</v>
      </c>
      <c r="R146" s="32">
        <v>1</v>
      </c>
      <c r="S146" s="32">
        <f t="shared" si="142"/>
        <v>0.75</v>
      </c>
      <c r="T146" s="32">
        <v>0</v>
      </c>
      <c r="U146" s="32">
        <v>0</v>
      </c>
      <c r="V146" s="32">
        <v>0</v>
      </c>
      <c r="W146" s="32">
        <f t="shared" si="143"/>
        <v>0</v>
      </c>
      <c r="X146" s="32">
        <v>0</v>
      </c>
      <c r="Y146" s="32">
        <v>0</v>
      </c>
      <c r="Z146" s="32">
        <v>0</v>
      </c>
      <c r="AA146" s="32">
        <f t="shared" si="144"/>
        <v>0</v>
      </c>
      <c r="AB146" s="32">
        <v>1</v>
      </c>
      <c r="AC146" s="32">
        <v>4</v>
      </c>
      <c r="AD146" s="32">
        <v>2</v>
      </c>
      <c r="AE146" s="32">
        <f t="shared" si="145"/>
        <v>1</v>
      </c>
      <c r="AF146" s="32">
        <v>1</v>
      </c>
      <c r="AG146" s="32">
        <v>4</v>
      </c>
      <c r="AH146" s="32">
        <v>3</v>
      </c>
      <c r="AI146" s="32">
        <f t="shared" si="146"/>
        <v>1.5</v>
      </c>
      <c r="AJ146" s="32">
        <v>1</v>
      </c>
      <c r="AK146" s="32">
        <v>4</v>
      </c>
      <c r="AL146" s="32">
        <v>3</v>
      </c>
      <c r="AM146" s="32">
        <f t="shared" si="147"/>
        <v>1.5</v>
      </c>
      <c r="AN146" s="32">
        <v>0</v>
      </c>
      <c r="AO146" s="32">
        <v>0</v>
      </c>
      <c r="AP146" s="32">
        <v>0</v>
      </c>
      <c r="AQ146" s="32">
        <f t="shared" si="148"/>
        <v>0</v>
      </c>
      <c r="AR146" s="32">
        <f t="shared" si="149"/>
        <v>5.5</v>
      </c>
      <c r="AS146" s="32">
        <f t="shared" si="150"/>
        <v>44</v>
      </c>
      <c r="AT146" s="32">
        <v>40000</v>
      </c>
      <c r="AU146" s="32">
        <f t="shared" si="151"/>
        <v>220000</v>
      </c>
      <c r="AV146" s="32">
        <f t="shared" si="152"/>
        <v>1760000</v>
      </c>
    </row>
    <row r="147" spans="1:48">
      <c r="A147" s="42">
        <v>24</v>
      </c>
      <c r="B147" s="32" t="s">
        <v>208</v>
      </c>
      <c r="C147" s="32">
        <v>0.25</v>
      </c>
      <c r="D147" s="32">
        <v>1</v>
      </c>
      <c r="E147" s="32">
        <v>6</v>
      </c>
      <c r="F147" s="32">
        <v>1</v>
      </c>
      <c r="G147" s="32">
        <f t="shared" si="139"/>
        <v>0.75</v>
      </c>
      <c r="H147" s="32">
        <v>0</v>
      </c>
      <c r="I147" s="32">
        <v>0</v>
      </c>
      <c r="J147" s="32">
        <v>0</v>
      </c>
      <c r="K147" s="32">
        <f t="shared" si="140"/>
        <v>0</v>
      </c>
      <c r="L147" s="32">
        <v>1</v>
      </c>
      <c r="M147" s="32">
        <v>1</v>
      </c>
      <c r="N147" s="32">
        <v>1</v>
      </c>
      <c r="O147" s="32">
        <f t="shared" si="141"/>
        <v>0.125</v>
      </c>
      <c r="P147" s="32">
        <v>1</v>
      </c>
      <c r="Q147" s="32">
        <v>3</v>
      </c>
      <c r="R147" s="32">
        <v>1</v>
      </c>
      <c r="S147" s="32">
        <f t="shared" si="142"/>
        <v>0.375</v>
      </c>
      <c r="T147" s="32">
        <v>1</v>
      </c>
      <c r="U147" s="32">
        <v>1</v>
      </c>
      <c r="V147" s="32">
        <v>1</v>
      </c>
      <c r="W147" s="32">
        <f t="shared" si="143"/>
        <v>0.125</v>
      </c>
      <c r="X147" s="32">
        <v>0</v>
      </c>
      <c r="Y147" s="32">
        <v>0</v>
      </c>
      <c r="Z147" s="32">
        <v>0</v>
      </c>
      <c r="AA147" s="32">
        <f t="shared" si="144"/>
        <v>0</v>
      </c>
      <c r="AB147" s="32">
        <v>1</v>
      </c>
      <c r="AC147" s="32">
        <v>4</v>
      </c>
      <c r="AD147" s="32">
        <v>2</v>
      </c>
      <c r="AE147" s="32">
        <f t="shared" si="145"/>
        <v>1</v>
      </c>
      <c r="AF147" s="32">
        <v>1</v>
      </c>
      <c r="AG147" s="32">
        <v>4</v>
      </c>
      <c r="AH147" s="32">
        <v>3</v>
      </c>
      <c r="AI147" s="32">
        <f t="shared" si="146"/>
        <v>1.5</v>
      </c>
      <c r="AJ147" s="32">
        <v>0</v>
      </c>
      <c r="AK147" s="32">
        <v>0</v>
      </c>
      <c r="AL147" s="32">
        <v>0</v>
      </c>
      <c r="AM147" s="32">
        <f t="shared" si="147"/>
        <v>0</v>
      </c>
      <c r="AN147" s="32">
        <v>0</v>
      </c>
      <c r="AO147" s="32">
        <v>0</v>
      </c>
      <c r="AP147" s="32">
        <v>0</v>
      </c>
      <c r="AQ147" s="32">
        <f t="shared" si="148"/>
        <v>0</v>
      </c>
      <c r="AR147" s="32">
        <f t="shared" si="149"/>
        <v>3.875</v>
      </c>
      <c r="AS147" s="32">
        <f t="shared" si="150"/>
        <v>15.5</v>
      </c>
      <c r="AT147" s="32">
        <v>40000</v>
      </c>
      <c r="AU147" s="32">
        <f t="shared" si="151"/>
        <v>155000</v>
      </c>
      <c r="AV147" s="32">
        <f t="shared" si="152"/>
        <v>620000</v>
      </c>
    </row>
    <row r="148" spans="1:48">
      <c r="A148" s="42">
        <v>25</v>
      </c>
      <c r="B148" s="32" t="s">
        <v>209</v>
      </c>
      <c r="C148" s="32">
        <v>0.25</v>
      </c>
      <c r="D148" s="32">
        <v>1</v>
      </c>
      <c r="E148" s="32">
        <v>6</v>
      </c>
      <c r="F148" s="32">
        <v>1</v>
      </c>
      <c r="G148" s="32">
        <f t="shared" si="139"/>
        <v>0.75</v>
      </c>
      <c r="H148" s="32">
        <v>0</v>
      </c>
      <c r="I148" s="32">
        <v>0</v>
      </c>
      <c r="J148" s="32">
        <v>0</v>
      </c>
      <c r="K148" s="32">
        <f t="shared" si="140"/>
        <v>0</v>
      </c>
      <c r="L148" s="32">
        <v>1</v>
      </c>
      <c r="M148" s="32">
        <v>1</v>
      </c>
      <c r="N148" s="32">
        <v>1</v>
      </c>
      <c r="O148" s="32">
        <f t="shared" si="141"/>
        <v>0.125</v>
      </c>
      <c r="P148" s="32">
        <v>1</v>
      </c>
      <c r="Q148" s="32">
        <v>4</v>
      </c>
      <c r="R148" s="32">
        <v>1</v>
      </c>
      <c r="S148" s="32">
        <f t="shared" si="142"/>
        <v>0.5</v>
      </c>
      <c r="T148" s="32">
        <v>0</v>
      </c>
      <c r="U148" s="32">
        <v>0</v>
      </c>
      <c r="V148" s="32">
        <v>0</v>
      </c>
      <c r="W148" s="32">
        <f t="shared" si="143"/>
        <v>0</v>
      </c>
      <c r="X148" s="32">
        <v>0</v>
      </c>
      <c r="Y148" s="32">
        <v>0</v>
      </c>
      <c r="Z148" s="32">
        <v>0</v>
      </c>
      <c r="AA148" s="32">
        <f t="shared" si="144"/>
        <v>0</v>
      </c>
      <c r="AB148" s="32">
        <v>1</v>
      </c>
      <c r="AC148" s="32">
        <v>4</v>
      </c>
      <c r="AD148" s="32">
        <v>2</v>
      </c>
      <c r="AE148" s="32">
        <f t="shared" si="145"/>
        <v>1</v>
      </c>
      <c r="AF148" s="32">
        <v>1</v>
      </c>
      <c r="AG148" s="32">
        <v>3</v>
      </c>
      <c r="AH148" s="32">
        <v>3</v>
      </c>
      <c r="AI148" s="32">
        <f t="shared" si="146"/>
        <v>1.125</v>
      </c>
      <c r="AJ148" s="32">
        <v>1</v>
      </c>
      <c r="AK148" s="32">
        <v>3</v>
      </c>
      <c r="AL148" s="32">
        <v>2</v>
      </c>
      <c r="AM148" s="32">
        <f t="shared" si="147"/>
        <v>0.75</v>
      </c>
      <c r="AN148" s="32">
        <v>0</v>
      </c>
      <c r="AO148" s="32">
        <v>0</v>
      </c>
      <c r="AP148" s="32">
        <v>0</v>
      </c>
      <c r="AQ148" s="32">
        <f t="shared" si="148"/>
        <v>0</v>
      </c>
      <c r="AR148" s="32">
        <f t="shared" si="149"/>
        <v>4.25</v>
      </c>
      <c r="AS148" s="32">
        <f t="shared" si="150"/>
        <v>17</v>
      </c>
      <c r="AT148" s="32">
        <v>40000</v>
      </c>
      <c r="AU148" s="32">
        <f t="shared" si="151"/>
        <v>170000</v>
      </c>
      <c r="AV148" s="32">
        <f t="shared" si="152"/>
        <v>680000</v>
      </c>
    </row>
    <row r="149" spans="1:48">
      <c r="A149" s="42">
        <v>26</v>
      </c>
      <c r="B149" s="32" t="s">
        <v>211</v>
      </c>
      <c r="C149" s="32">
        <v>0.25</v>
      </c>
      <c r="D149" s="32">
        <v>2</v>
      </c>
      <c r="E149" s="32">
        <v>5</v>
      </c>
      <c r="F149" s="32">
        <v>1</v>
      </c>
      <c r="G149" s="32">
        <f t="shared" si="139"/>
        <v>1.25</v>
      </c>
      <c r="H149" s="32">
        <v>0</v>
      </c>
      <c r="I149" s="32">
        <v>0</v>
      </c>
      <c r="J149" s="32">
        <v>0</v>
      </c>
      <c r="K149" s="32">
        <f t="shared" si="140"/>
        <v>0</v>
      </c>
      <c r="L149" s="32">
        <v>1</v>
      </c>
      <c r="M149" s="32">
        <v>1</v>
      </c>
      <c r="N149" s="32">
        <v>1</v>
      </c>
      <c r="O149" s="32">
        <f t="shared" si="141"/>
        <v>0.125</v>
      </c>
      <c r="P149" s="32">
        <v>1</v>
      </c>
      <c r="Q149" s="32">
        <v>4</v>
      </c>
      <c r="R149" s="32">
        <v>1</v>
      </c>
      <c r="S149" s="32">
        <f t="shared" si="142"/>
        <v>0.5</v>
      </c>
      <c r="T149" s="32">
        <v>0</v>
      </c>
      <c r="U149" s="32">
        <v>0</v>
      </c>
      <c r="V149" s="32">
        <v>0</v>
      </c>
      <c r="W149" s="32">
        <f t="shared" si="143"/>
        <v>0</v>
      </c>
      <c r="X149" s="32">
        <v>0</v>
      </c>
      <c r="Y149" s="32">
        <v>0</v>
      </c>
      <c r="Z149" s="32">
        <v>0</v>
      </c>
      <c r="AA149" s="32">
        <f t="shared" si="144"/>
        <v>0</v>
      </c>
      <c r="AB149" s="32">
        <v>1</v>
      </c>
      <c r="AC149" s="32">
        <v>4</v>
      </c>
      <c r="AD149" s="32">
        <v>2</v>
      </c>
      <c r="AE149" s="32">
        <f t="shared" si="145"/>
        <v>1</v>
      </c>
      <c r="AF149" s="32">
        <v>1</v>
      </c>
      <c r="AG149" s="32">
        <v>3</v>
      </c>
      <c r="AH149" s="32">
        <v>3</v>
      </c>
      <c r="AI149" s="32">
        <f t="shared" si="146"/>
        <v>1.125</v>
      </c>
      <c r="AJ149" s="32">
        <v>0</v>
      </c>
      <c r="AK149" s="32">
        <v>0</v>
      </c>
      <c r="AL149" s="32">
        <v>0</v>
      </c>
      <c r="AM149" s="32">
        <f t="shared" si="147"/>
        <v>0</v>
      </c>
      <c r="AN149" s="32">
        <v>0</v>
      </c>
      <c r="AO149" s="32">
        <v>0</v>
      </c>
      <c r="AP149" s="32">
        <v>0</v>
      </c>
      <c r="AQ149" s="32">
        <f t="shared" si="148"/>
        <v>0</v>
      </c>
      <c r="AR149" s="32">
        <f t="shared" si="149"/>
        <v>4</v>
      </c>
      <c r="AS149" s="32">
        <f t="shared" si="150"/>
        <v>16</v>
      </c>
      <c r="AT149" s="32">
        <v>40000</v>
      </c>
      <c r="AU149" s="32">
        <f t="shared" si="151"/>
        <v>160000</v>
      </c>
      <c r="AV149" s="32">
        <f t="shared" si="152"/>
        <v>640000</v>
      </c>
    </row>
    <row r="150" spans="1:48">
      <c r="A150" s="42">
        <v>27</v>
      </c>
      <c r="B150" s="32" t="s">
        <v>212</v>
      </c>
      <c r="C150" s="32">
        <v>0.625</v>
      </c>
      <c r="D150" s="32">
        <v>2</v>
      </c>
      <c r="E150" s="32">
        <v>5</v>
      </c>
      <c r="F150" s="32">
        <v>1</v>
      </c>
      <c r="G150" s="32">
        <f t="shared" si="139"/>
        <v>1.25</v>
      </c>
      <c r="H150" s="32">
        <v>0</v>
      </c>
      <c r="I150" s="32">
        <v>0</v>
      </c>
      <c r="J150" s="32">
        <v>0</v>
      </c>
      <c r="K150" s="32">
        <f t="shared" si="140"/>
        <v>0</v>
      </c>
      <c r="L150" s="32">
        <v>2</v>
      </c>
      <c r="M150" s="32">
        <v>2</v>
      </c>
      <c r="N150" s="32">
        <v>1</v>
      </c>
      <c r="O150" s="32">
        <f t="shared" si="141"/>
        <v>0.5</v>
      </c>
      <c r="P150" s="32">
        <v>2</v>
      </c>
      <c r="Q150" s="32">
        <v>4</v>
      </c>
      <c r="R150" s="32">
        <v>1</v>
      </c>
      <c r="S150" s="32">
        <f t="shared" si="142"/>
        <v>1</v>
      </c>
      <c r="T150" s="32">
        <v>1</v>
      </c>
      <c r="U150" s="32">
        <v>1</v>
      </c>
      <c r="V150" s="32">
        <v>1</v>
      </c>
      <c r="W150" s="32">
        <f t="shared" si="143"/>
        <v>0.125</v>
      </c>
      <c r="X150" s="32">
        <v>0</v>
      </c>
      <c r="Y150" s="32">
        <v>0</v>
      </c>
      <c r="Z150" s="32">
        <v>0</v>
      </c>
      <c r="AA150" s="32">
        <f t="shared" si="144"/>
        <v>0</v>
      </c>
      <c r="AB150" s="32">
        <v>1</v>
      </c>
      <c r="AC150" s="32">
        <v>5</v>
      </c>
      <c r="AD150" s="32">
        <v>2</v>
      </c>
      <c r="AE150" s="32">
        <f t="shared" si="145"/>
        <v>1.25</v>
      </c>
      <c r="AF150" s="32">
        <v>1</v>
      </c>
      <c r="AG150" s="32">
        <v>4</v>
      </c>
      <c r="AH150" s="32">
        <v>3</v>
      </c>
      <c r="AI150" s="32">
        <f t="shared" si="146"/>
        <v>1.5</v>
      </c>
      <c r="AJ150" s="32">
        <v>1</v>
      </c>
      <c r="AK150" s="32">
        <v>4</v>
      </c>
      <c r="AL150" s="32">
        <v>3</v>
      </c>
      <c r="AM150" s="32">
        <f t="shared" si="147"/>
        <v>1.5</v>
      </c>
      <c r="AN150" s="32">
        <v>0</v>
      </c>
      <c r="AO150" s="32">
        <v>0</v>
      </c>
      <c r="AP150" s="32">
        <v>0</v>
      </c>
      <c r="AQ150" s="32">
        <f t="shared" si="148"/>
        <v>0</v>
      </c>
      <c r="AR150" s="32">
        <f t="shared" si="149"/>
        <v>7.125</v>
      </c>
      <c r="AS150" s="32">
        <f t="shared" si="150"/>
        <v>11.4</v>
      </c>
      <c r="AT150" s="32">
        <v>40000</v>
      </c>
      <c r="AU150" s="32">
        <f t="shared" si="151"/>
        <v>285000</v>
      </c>
      <c r="AV150" s="32">
        <f t="shared" si="152"/>
        <v>456000</v>
      </c>
    </row>
    <row r="151" spans="1:48">
      <c r="A151" s="42">
        <v>28</v>
      </c>
      <c r="B151" s="32" t="s">
        <v>213</v>
      </c>
      <c r="C151" s="32">
        <v>0.125</v>
      </c>
      <c r="D151" s="32">
        <v>1</v>
      </c>
      <c r="E151" s="32">
        <v>5</v>
      </c>
      <c r="F151" s="32">
        <v>1</v>
      </c>
      <c r="G151" s="32">
        <f t="shared" si="139"/>
        <v>0.625</v>
      </c>
      <c r="H151" s="32">
        <v>0</v>
      </c>
      <c r="I151" s="32">
        <v>0</v>
      </c>
      <c r="J151" s="32">
        <v>0</v>
      </c>
      <c r="K151" s="32">
        <f t="shared" si="140"/>
        <v>0</v>
      </c>
      <c r="L151" s="32">
        <v>1</v>
      </c>
      <c r="M151" s="32">
        <v>2</v>
      </c>
      <c r="N151" s="32">
        <v>1</v>
      </c>
      <c r="O151" s="32">
        <f t="shared" si="141"/>
        <v>0.25</v>
      </c>
      <c r="P151" s="32">
        <v>1</v>
      </c>
      <c r="Q151" s="32">
        <v>2</v>
      </c>
      <c r="R151" s="32">
        <v>1</v>
      </c>
      <c r="S151" s="32">
        <f t="shared" si="142"/>
        <v>0.25</v>
      </c>
      <c r="T151" s="32">
        <v>0</v>
      </c>
      <c r="U151" s="32">
        <v>0</v>
      </c>
      <c r="V151" s="32">
        <v>0</v>
      </c>
      <c r="W151" s="32">
        <f t="shared" si="143"/>
        <v>0</v>
      </c>
      <c r="X151" s="32">
        <v>0</v>
      </c>
      <c r="Y151" s="32">
        <v>0</v>
      </c>
      <c r="Z151" s="32">
        <v>0</v>
      </c>
      <c r="AA151" s="32">
        <f t="shared" si="144"/>
        <v>0</v>
      </c>
      <c r="AB151" s="32">
        <v>1</v>
      </c>
      <c r="AC151" s="32">
        <v>4</v>
      </c>
      <c r="AD151" s="32">
        <v>2</v>
      </c>
      <c r="AE151" s="32">
        <f t="shared" si="145"/>
        <v>1</v>
      </c>
      <c r="AF151" s="32">
        <v>1</v>
      </c>
      <c r="AG151" s="32">
        <v>4</v>
      </c>
      <c r="AH151" s="32">
        <v>3</v>
      </c>
      <c r="AI151" s="32">
        <f t="shared" si="146"/>
        <v>1.5</v>
      </c>
      <c r="AJ151" s="32">
        <v>1</v>
      </c>
      <c r="AK151" s="32">
        <v>3</v>
      </c>
      <c r="AL151" s="32">
        <v>2</v>
      </c>
      <c r="AM151" s="32">
        <f t="shared" si="147"/>
        <v>0.75</v>
      </c>
      <c r="AN151" s="32">
        <v>0</v>
      </c>
      <c r="AO151" s="32">
        <v>0</v>
      </c>
      <c r="AP151" s="32">
        <v>0</v>
      </c>
      <c r="AQ151" s="32">
        <f t="shared" si="148"/>
        <v>0</v>
      </c>
      <c r="AR151" s="32">
        <f t="shared" si="149"/>
        <v>4.375</v>
      </c>
      <c r="AS151" s="32">
        <f t="shared" si="150"/>
        <v>35</v>
      </c>
      <c r="AT151" s="32">
        <v>40000</v>
      </c>
      <c r="AU151" s="32">
        <f t="shared" si="151"/>
        <v>175000</v>
      </c>
      <c r="AV151" s="32">
        <f t="shared" si="152"/>
        <v>1400000</v>
      </c>
    </row>
    <row r="152" spans="1:48">
      <c r="A152" s="42">
        <v>29</v>
      </c>
      <c r="B152" s="32" t="s">
        <v>214</v>
      </c>
      <c r="C152" s="32">
        <v>0.1</v>
      </c>
      <c r="D152" s="32">
        <v>1</v>
      </c>
      <c r="E152" s="32">
        <v>5</v>
      </c>
      <c r="F152" s="32">
        <v>1</v>
      </c>
      <c r="G152" s="32">
        <f t="shared" si="139"/>
        <v>0.625</v>
      </c>
      <c r="H152" s="32">
        <v>0</v>
      </c>
      <c r="I152" s="32">
        <v>0</v>
      </c>
      <c r="J152" s="32">
        <v>0</v>
      </c>
      <c r="K152" s="32">
        <f t="shared" si="140"/>
        <v>0</v>
      </c>
      <c r="L152" s="32">
        <v>1</v>
      </c>
      <c r="M152" s="32">
        <v>1</v>
      </c>
      <c r="N152" s="32">
        <v>1</v>
      </c>
      <c r="O152" s="32">
        <f t="shared" si="141"/>
        <v>0.125</v>
      </c>
      <c r="P152" s="32">
        <v>1</v>
      </c>
      <c r="Q152" s="32">
        <v>2</v>
      </c>
      <c r="R152" s="32">
        <v>1</v>
      </c>
      <c r="S152" s="32">
        <f t="shared" si="142"/>
        <v>0.25</v>
      </c>
      <c r="T152" s="32">
        <v>0</v>
      </c>
      <c r="U152" s="32">
        <v>0</v>
      </c>
      <c r="V152" s="32">
        <v>0</v>
      </c>
      <c r="W152" s="32">
        <f t="shared" si="143"/>
        <v>0</v>
      </c>
      <c r="X152" s="32">
        <v>0</v>
      </c>
      <c r="Y152" s="32">
        <v>0</v>
      </c>
      <c r="Z152" s="32">
        <v>0</v>
      </c>
      <c r="AA152" s="32">
        <f t="shared" si="144"/>
        <v>0</v>
      </c>
      <c r="AB152" s="32">
        <v>1</v>
      </c>
      <c r="AC152" s="32">
        <v>3</v>
      </c>
      <c r="AD152" s="32">
        <v>1</v>
      </c>
      <c r="AE152" s="32">
        <f t="shared" si="145"/>
        <v>0.375</v>
      </c>
      <c r="AF152" s="32">
        <v>1</v>
      </c>
      <c r="AG152" s="32">
        <v>4</v>
      </c>
      <c r="AH152" s="32">
        <v>3</v>
      </c>
      <c r="AI152" s="32">
        <f t="shared" si="146"/>
        <v>1.5</v>
      </c>
      <c r="AJ152" s="32">
        <v>0</v>
      </c>
      <c r="AK152" s="32">
        <v>0</v>
      </c>
      <c r="AL152" s="32">
        <v>0</v>
      </c>
      <c r="AM152" s="32">
        <f t="shared" si="147"/>
        <v>0</v>
      </c>
      <c r="AN152" s="32">
        <v>0</v>
      </c>
      <c r="AO152" s="32">
        <v>0</v>
      </c>
      <c r="AP152" s="32">
        <v>0</v>
      </c>
      <c r="AQ152" s="32">
        <f t="shared" si="148"/>
        <v>0</v>
      </c>
      <c r="AR152" s="32">
        <f t="shared" si="149"/>
        <v>2.875</v>
      </c>
      <c r="AS152" s="32">
        <f t="shared" si="150"/>
        <v>28.75</v>
      </c>
      <c r="AT152" s="32">
        <v>40000</v>
      </c>
      <c r="AU152" s="32">
        <f t="shared" si="151"/>
        <v>115000</v>
      </c>
      <c r="AV152" s="32">
        <f t="shared" si="152"/>
        <v>1150000</v>
      </c>
    </row>
    <row r="153" spans="1:48">
      <c r="A153" s="42">
        <v>30</v>
      </c>
      <c r="B153" s="32" t="s">
        <v>215</v>
      </c>
      <c r="C153" s="32">
        <v>0.5</v>
      </c>
      <c r="D153" s="32">
        <v>1</v>
      </c>
      <c r="E153" s="32">
        <v>5</v>
      </c>
      <c r="F153" s="32">
        <v>1</v>
      </c>
      <c r="G153" s="32">
        <f t="shared" si="139"/>
        <v>0.625</v>
      </c>
      <c r="H153" s="32">
        <v>0</v>
      </c>
      <c r="I153" s="32">
        <v>0</v>
      </c>
      <c r="J153" s="32">
        <v>0</v>
      </c>
      <c r="K153" s="32">
        <f t="shared" si="140"/>
        <v>0</v>
      </c>
      <c r="L153" s="32">
        <v>1</v>
      </c>
      <c r="M153" s="32">
        <v>2</v>
      </c>
      <c r="N153" s="32">
        <v>1</v>
      </c>
      <c r="O153" s="32">
        <f t="shared" si="141"/>
        <v>0.25</v>
      </c>
      <c r="P153" s="32">
        <v>2</v>
      </c>
      <c r="Q153" s="32">
        <v>3</v>
      </c>
      <c r="R153" s="32">
        <v>1</v>
      </c>
      <c r="S153" s="32">
        <f t="shared" si="142"/>
        <v>0.75</v>
      </c>
      <c r="T153" s="32">
        <v>1</v>
      </c>
      <c r="U153" s="32">
        <v>1</v>
      </c>
      <c r="V153" s="32">
        <v>1</v>
      </c>
      <c r="W153" s="32">
        <f t="shared" si="143"/>
        <v>0.125</v>
      </c>
      <c r="X153" s="32">
        <v>0</v>
      </c>
      <c r="Y153" s="32">
        <v>0</v>
      </c>
      <c r="Z153" s="32">
        <v>0</v>
      </c>
      <c r="AA153" s="32">
        <f t="shared" si="144"/>
        <v>0</v>
      </c>
      <c r="AB153" s="32">
        <v>1</v>
      </c>
      <c r="AC153" s="32">
        <v>4</v>
      </c>
      <c r="AD153" s="32">
        <v>2</v>
      </c>
      <c r="AE153" s="32">
        <f t="shared" si="145"/>
        <v>1</v>
      </c>
      <c r="AF153" s="32">
        <v>1</v>
      </c>
      <c r="AG153" s="32">
        <v>3</v>
      </c>
      <c r="AH153" s="32">
        <v>3</v>
      </c>
      <c r="AI153" s="32">
        <f t="shared" si="146"/>
        <v>1.125</v>
      </c>
      <c r="AJ153" s="32">
        <v>0</v>
      </c>
      <c r="AK153" s="32">
        <v>0</v>
      </c>
      <c r="AL153" s="32">
        <v>0</v>
      </c>
      <c r="AM153" s="32">
        <f t="shared" si="147"/>
        <v>0</v>
      </c>
      <c r="AN153" s="32">
        <v>0</v>
      </c>
      <c r="AO153" s="32">
        <v>0</v>
      </c>
      <c r="AP153" s="32">
        <v>0</v>
      </c>
      <c r="AQ153" s="32">
        <f t="shared" si="148"/>
        <v>0</v>
      </c>
      <c r="AR153" s="32">
        <f t="shared" si="149"/>
        <v>3.875</v>
      </c>
      <c r="AS153" s="32">
        <f t="shared" si="150"/>
        <v>7.75</v>
      </c>
      <c r="AT153" s="32">
        <v>40000</v>
      </c>
      <c r="AU153" s="32">
        <f t="shared" si="151"/>
        <v>155000</v>
      </c>
      <c r="AV153" s="32">
        <f t="shared" si="152"/>
        <v>310000</v>
      </c>
    </row>
    <row r="154" spans="1:48">
      <c r="A154" s="42">
        <v>31</v>
      </c>
      <c r="B154" s="32" t="s">
        <v>223</v>
      </c>
      <c r="C154" s="32">
        <v>0.25</v>
      </c>
      <c r="D154" s="32">
        <v>2</v>
      </c>
      <c r="E154" s="32">
        <v>6</v>
      </c>
      <c r="F154" s="32">
        <v>1</v>
      </c>
      <c r="G154" s="32">
        <f>F154*E154*D154/8</f>
        <v>1.5</v>
      </c>
      <c r="H154" s="32">
        <v>0</v>
      </c>
      <c r="I154" s="32">
        <v>0</v>
      </c>
      <c r="J154" s="32">
        <v>0</v>
      </c>
      <c r="K154" s="32">
        <f>H154*I154*J154/8</f>
        <v>0</v>
      </c>
      <c r="L154" s="32">
        <v>1</v>
      </c>
      <c r="M154" s="32">
        <v>3</v>
      </c>
      <c r="N154" s="32">
        <v>1</v>
      </c>
      <c r="O154" s="32">
        <f>L154*M154*N154/8</f>
        <v>0.375</v>
      </c>
      <c r="P154" s="32">
        <v>1</v>
      </c>
      <c r="Q154" s="32">
        <v>2</v>
      </c>
      <c r="R154" s="32">
        <v>1</v>
      </c>
      <c r="S154" s="32">
        <f>R154*Q154*P154/8</f>
        <v>0.25</v>
      </c>
      <c r="T154" s="32">
        <v>1</v>
      </c>
      <c r="U154" s="32">
        <v>2</v>
      </c>
      <c r="V154" s="32">
        <v>1</v>
      </c>
      <c r="W154" s="32">
        <f>V154*U154*T154/8</f>
        <v>0.25</v>
      </c>
      <c r="X154" s="32">
        <v>0</v>
      </c>
      <c r="Y154" s="32">
        <v>0</v>
      </c>
      <c r="Z154" s="32">
        <v>0</v>
      </c>
      <c r="AA154" s="32">
        <f>X154*Y154*Z154/8</f>
        <v>0</v>
      </c>
      <c r="AB154" s="32">
        <v>1</v>
      </c>
      <c r="AC154" s="32">
        <v>4</v>
      </c>
      <c r="AD154" s="32">
        <v>2</v>
      </c>
      <c r="AE154" s="32">
        <f>AB154*AC154*AD154/8</f>
        <v>1</v>
      </c>
      <c r="AF154" s="32">
        <v>1</v>
      </c>
      <c r="AG154" s="32">
        <v>4</v>
      </c>
      <c r="AH154" s="32">
        <v>3</v>
      </c>
      <c r="AI154" s="32">
        <f>AH154*AG154*AF154/8</f>
        <v>1.5</v>
      </c>
      <c r="AJ154" s="32">
        <v>0</v>
      </c>
      <c r="AK154" s="32">
        <v>0</v>
      </c>
      <c r="AL154" s="32">
        <v>0</v>
      </c>
      <c r="AM154" s="32">
        <f>AL154*AK154*AJ154/8</f>
        <v>0</v>
      </c>
      <c r="AN154" s="32">
        <v>0</v>
      </c>
      <c r="AO154" s="32">
        <v>0</v>
      </c>
      <c r="AP154" s="32">
        <v>0</v>
      </c>
      <c r="AQ154" s="32">
        <f>AN154*AO154*AP154/8</f>
        <v>0</v>
      </c>
      <c r="AR154" s="32">
        <f>SUM(AQ154,AM154,AI154,AE154,AA154,W154,S154,O154,K154,G154)</f>
        <v>4.875</v>
      </c>
      <c r="AS154" s="32">
        <f>AR154/C154</f>
        <v>19.5</v>
      </c>
      <c r="AT154" s="32">
        <v>40000</v>
      </c>
      <c r="AU154" s="32">
        <f>AR154*AT154</f>
        <v>195000</v>
      </c>
      <c r="AV154" s="32">
        <f>AS154*AT154</f>
        <v>780000</v>
      </c>
    </row>
    <row r="155" spans="1:48">
      <c r="A155" s="42">
        <v>32</v>
      </c>
      <c r="B155" s="32" t="s">
        <v>224</v>
      </c>
      <c r="C155" s="32">
        <v>3</v>
      </c>
      <c r="D155" s="32">
        <v>0</v>
      </c>
      <c r="E155" s="32">
        <v>5</v>
      </c>
      <c r="F155" s="32">
        <v>1</v>
      </c>
      <c r="G155" s="32">
        <f t="shared" ref="G155:G163" si="153">F155*E155*D155/8</f>
        <v>0</v>
      </c>
      <c r="H155" s="32">
        <v>0</v>
      </c>
      <c r="I155" s="32">
        <v>0</v>
      </c>
      <c r="J155" s="32">
        <v>0</v>
      </c>
      <c r="K155" s="32">
        <f t="shared" ref="K155:K163" si="154">H155*I155*J155/8</f>
        <v>0</v>
      </c>
      <c r="L155" s="32">
        <v>0</v>
      </c>
      <c r="M155" s="32">
        <v>2</v>
      </c>
      <c r="N155" s="32">
        <v>2</v>
      </c>
      <c r="O155" s="32">
        <f t="shared" ref="O155:O163" si="155">L155*M155*N155/8</f>
        <v>0</v>
      </c>
      <c r="P155" s="32">
        <v>0</v>
      </c>
      <c r="Q155" s="32">
        <v>2</v>
      </c>
      <c r="R155" s="32">
        <v>1</v>
      </c>
      <c r="S155" s="32">
        <f t="shared" ref="S155:S163" si="156">R155*Q155*P155/8</f>
        <v>0</v>
      </c>
      <c r="T155" s="32">
        <v>0</v>
      </c>
      <c r="U155" s="32">
        <v>2</v>
      </c>
      <c r="V155" s="32">
        <v>1</v>
      </c>
      <c r="W155" s="32">
        <f t="shared" ref="W155:W163" si="157">V155*U155*T155/8</f>
        <v>0</v>
      </c>
      <c r="X155" s="32">
        <v>0</v>
      </c>
      <c r="Y155" s="32">
        <v>0</v>
      </c>
      <c r="Z155" s="32">
        <v>0</v>
      </c>
      <c r="AA155" s="32">
        <f t="shared" ref="AA155:AA163" si="158">X155*Y155*Z155/8</f>
        <v>0</v>
      </c>
      <c r="AB155" s="32">
        <v>0</v>
      </c>
      <c r="AC155" s="32">
        <v>3</v>
      </c>
      <c r="AD155" s="32">
        <v>8</v>
      </c>
      <c r="AE155" s="32">
        <f t="shared" ref="AE155:AE163" si="159">AB155*AC155*AD155/8</f>
        <v>0</v>
      </c>
      <c r="AF155" s="32">
        <v>0</v>
      </c>
      <c r="AG155" s="32">
        <v>2</v>
      </c>
      <c r="AH155" s="32">
        <v>3</v>
      </c>
      <c r="AI155" s="32">
        <f t="shared" ref="AI155:AI163" si="160">AH155*AG155*AF155/8</f>
        <v>0</v>
      </c>
      <c r="AJ155" s="32">
        <v>0</v>
      </c>
      <c r="AK155" s="32">
        <v>0</v>
      </c>
      <c r="AL155" s="32">
        <v>0</v>
      </c>
      <c r="AM155" s="32">
        <f t="shared" ref="AM155:AM163" si="161">AL155*AK155*AJ155/8</f>
        <v>0</v>
      </c>
      <c r="AN155" s="32">
        <v>0</v>
      </c>
      <c r="AO155" s="32">
        <v>0</v>
      </c>
      <c r="AP155" s="32">
        <v>0</v>
      </c>
      <c r="AQ155" s="32">
        <f t="shared" ref="AQ155:AQ163" si="162">AN155*AO155*AP155/8</f>
        <v>0</v>
      </c>
      <c r="AR155" s="32">
        <f t="shared" ref="AR155:AR163" si="163">SUM(AQ155,AM155,AI155,AE155,AA155,W155,S155,O155,K155,G155)</f>
        <v>0</v>
      </c>
      <c r="AS155" s="32">
        <f t="shared" ref="AS155:AS163" si="164">AR155/C155</f>
        <v>0</v>
      </c>
      <c r="AT155" s="32">
        <v>40000</v>
      </c>
      <c r="AU155" s="32">
        <f t="shared" ref="AU155:AU163" si="165">AR155*AT155</f>
        <v>0</v>
      </c>
      <c r="AV155" s="32">
        <f t="shared" ref="AV155:AV163" si="166">AS155*AT155</f>
        <v>0</v>
      </c>
    </row>
    <row r="156" spans="1:48">
      <c r="A156" s="42">
        <v>33</v>
      </c>
      <c r="B156" s="32" t="s">
        <v>226</v>
      </c>
      <c r="C156" s="32">
        <v>0.25</v>
      </c>
      <c r="D156" s="32">
        <v>1</v>
      </c>
      <c r="E156" s="32">
        <v>6</v>
      </c>
      <c r="F156" s="32">
        <v>1</v>
      </c>
      <c r="G156" s="32">
        <f t="shared" si="153"/>
        <v>0.75</v>
      </c>
      <c r="H156" s="32">
        <v>0</v>
      </c>
      <c r="I156" s="32">
        <v>0</v>
      </c>
      <c r="J156" s="32">
        <v>0</v>
      </c>
      <c r="K156" s="32">
        <f t="shared" si="154"/>
        <v>0</v>
      </c>
      <c r="L156" s="32">
        <v>1</v>
      </c>
      <c r="M156" s="32">
        <v>2</v>
      </c>
      <c r="N156" s="32">
        <v>1</v>
      </c>
      <c r="O156" s="32">
        <f t="shared" si="155"/>
        <v>0.25</v>
      </c>
      <c r="P156" s="32">
        <v>0</v>
      </c>
      <c r="Q156" s="32">
        <v>2</v>
      </c>
      <c r="R156" s="32">
        <v>1</v>
      </c>
      <c r="S156" s="32">
        <f t="shared" si="156"/>
        <v>0</v>
      </c>
      <c r="T156" s="32">
        <v>1</v>
      </c>
      <c r="U156" s="32">
        <v>2</v>
      </c>
      <c r="V156" s="32">
        <v>1</v>
      </c>
      <c r="W156" s="32">
        <f t="shared" si="157"/>
        <v>0.25</v>
      </c>
      <c r="X156" s="32">
        <v>0</v>
      </c>
      <c r="Y156" s="32">
        <v>0</v>
      </c>
      <c r="Z156" s="32">
        <v>0</v>
      </c>
      <c r="AA156" s="32">
        <f t="shared" si="158"/>
        <v>0</v>
      </c>
      <c r="AB156" s="32">
        <v>1</v>
      </c>
      <c r="AC156" s="32">
        <v>5</v>
      </c>
      <c r="AD156" s="32">
        <v>2</v>
      </c>
      <c r="AE156" s="32">
        <f t="shared" si="159"/>
        <v>1.25</v>
      </c>
      <c r="AF156" s="32">
        <v>0</v>
      </c>
      <c r="AG156" s="32">
        <v>5</v>
      </c>
      <c r="AH156" s="32">
        <v>3</v>
      </c>
      <c r="AI156" s="32">
        <f t="shared" si="160"/>
        <v>0</v>
      </c>
      <c r="AJ156" s="32">
        <v>0</v>
      </c>
      <c r="AK156" s="32">
        <v>0</v>
      </c>
      <c r="AL156" s="32">
        <v>0</v>
      </c>
      <c r="AM156" s="32">
        <f t="shared" si="161"/>
        <v>0</v>
      </c>
      <c r="AN156" s="32">
        <v>0</v>
      </c>
      <c r="AO156" s="32">
        <v>0</v>
      </c>
      <c r="AP156" s="32">
        <v>0</v>
      </c>
      <c r="AQ156" s="32">
        <f t="shared" si="162"/>
        <v>0</v>
      </c>
      <c r="AR156" s="32">
        <f t="shared" si="163"/>
        <v>2.5</v>
      </c>
      <c r="AS156" s="32">
        <f t="shared" si="164"/>
        <v>10</v>
      </c>
      <c r="AT156" s="32">
        <v>40000</v>
      </c>
      <c r="AU156" s="32">
        <f t="shared" si="165"/>
        <v>100000</v>
      </c>
      <c r="AV156" s="32">
        <f t="shared" si="166"/>
        <v>400000</v>
      </c>
    </row>
    <row r="157" spans="1:48">
      <c r="A157" s="42">
        <v>34</v>
      </c>
      <c r="B157" s="32" t="s">
        <v>227</v>
      </c>
      <c r="C157" s="32">
        <v>7.4999999999999997E-2</v>
      </c>
      <c r="D157" s="32">
        <v>1</v>
      </c>
      <c r="E157" s="32">
        <v>6</v>
      </c>
      <c r="F157" s="32">
        <v>1</v>
      </c>
      <c r="G157" s="32">
        <f t="shared" si="153"/>
        <v>0.75</v>
      </c>
      <c r="H157" s="32">
        <v>0</v>
      </c>
      <c r="I157" s="32">
        <v>0</v>
      </c>
      <c r="J157" s="32">
        <v>0</v>
      </c>
      <c r="K157" s="32">
        <f t="shared" si="154"/>
        <v>0</v>
      </c>
      <c r="L157" s="32">
        <v>1</v>
      </c>
      <c r="M157" s="32">
        <v>2</v>
      </c>
      <c r="N157" s="32">
        <v>1</v>
      </c>
      <c r="O157" s="32">
        <f t="shared" si="155"/>
        <v>0.25</v>
      </c>
      <c r="P157" s="32">
        <v>1</v>
      </c>
      <c r="Q157" s="32">
        <v>4</v>
      </c>
      <c r="R157" s="32">
        <v>1</v>
      </c>
      <c r="S157" s="32">
        <f t="shared" si="156"/>
        <v>0.5</v>
      </c>
      <c r="T157" s="32">
        <v>1</v>
      </c>
      <c r="U157" s="32">
        <v>2</v>
      </c>
      <c r="V157" s="32">
        <v>1</v>
      </c>
      <c r="W157" s="32">
        <f t="shared" si="157"/>
        <v>0.25</v>
      </c>
      <c r="X157" s="32">
        <v>0</v>
      </c>
      <c r="Y157" s="32">
        <v>0</v>
      </c>
      <c r="Z157" s="32">
        <v>0</v>
      </c>
      <c r="AA157" s="32">
        <f t="shared" si="158"/>
        <v>0</v>
      </c>
      <c r="AB157" s="32">
        <v>1</v>
      </c>
      <c r="AC157" s="32">
        <v>4</v>
      </c>
      <c r="AD157" s="32">
        <v>2</v>
      </c>
      <c r="AE157" s="32">
        <f t="shared" si="159"/>
        <v>1</v>
      </c>
      <c r="AF157" s="32">
        <v>0</v>
      </c>
      <c r="AG157" s="32">
        <v>4</v>
      </c>
      <c r="AH157" s="32">
        <v>3</v>
      </c>
      <c r="AI157" s="32">
        <f t="shared" si="160"/>
        <v>0</v>
      </c>
      <c r="AJ157" s="32">
        <v>0</v>
      </c>
      <c r="AK157" s="32">
        <v>0</v>
      </c>
      <c r="AL157" s="32">
        <v>0</v>
      </c>
      <c r="AM157" s="32">
        <f t="shared" si="161"/>
        <v>0</v>
      </c>
      <c r="AN157" s="32">
        <v>0</v>
      </c>
      <c r="AO157" s="32">
        <v>0</v>
      </c>
      <c r="AP157" s="32">
        <v>0</v>
      </c>
      <c r="AQ157" s="32">
        <f t="shared" si="162"/>
        <v>0</v>
      </c>
      <c r="AR157" s="32">
        <f t="shared" si="163"/>
        <v>2.75</v>
      </c>
      <c r="AS157" s="32">
        <f t="shared" si="164"/>
        <v>36.666666666666671</v>
      </c>
      <c r="AT157" s="32">
        <v>40000</v>
      </c>
      <c r="AU157" s="32">
        <f t="shared" si="165"/>
        <v>110000</v>
      </c>
      <c r="AV157" s="32">
        <f t="shared" si="166"/>
        <v>1466666.6666666667</v>
      </c>
    </row>
    <row r="158" spans="1:48">
      <c r="A158" s="42">
        <v>35</v>
      </c>
      <c r="B158" s="32" t="s">
        <v>228</v>
      </c>
      <c r="C158" s="32">
        <v>2.5000000000000001E-2</v>
      </c>
      <c r="D158" s="32">
        <v>1</v>
      </c>
      <c r="E158" s="32">
        <v>6</v>
      </c>
      <c r="F158" s="32">
        <v>1</v>
      </c>
      <c r="G158" s="32">
        <f t="shared" si="153"/>
        <v>0.75</v>
      </c>
      <c r="H158" s="32">
        <v>0</v>
      </c>
      <c r="I158" s="32">
        <v>0</v>
      </c>
      <c r="J158" s="32">
        <v>0</v>
      </c>
      <c r="K158" s="32">
        <f t="shared" si="154"/>
        <v>0</v>
      </c>
      <c r="L158" s="32">
        <v>1</v>
      </c>
      <c r="M158" s="32">
        <v>3</v>
      </c>
      <c r="N158" s="32">
        <v>1</v>
      </c>
      <c r="O158" s="32">
        <f t="shared" si="155"/>
        <v>0.375</v>
      </c>
      <c r="P158" s="32">
        <v>1</v>
      </c>
      <c r="Q158" s="32">
        <v>6</v>
      </c>
      <c r="R158" s="32">
        <v>1</v>
      </c>
      <c r="S158" s="32">
        <f t="shared" si="156"/>
        <v>0.75</v>
      </c>
      <c r="T158" s="32">
        <v>0</v>
      </c>
      <c r="U158" s="32">
        <v>2</v>
      </c>
      <c r="V158" s="32">
        <v>1</v>
      </c>
      <c r="W158" s="32">
        <f t="shared" si="157"/>
        <v>0</v>
      </c>
      <c r="X158" s="32">
        <v>0</v>
      </c>
      <c r="Y158" s="32">
        <v>0</v>
      </c>
      <c r="Z158" s="32">
        <v>0</v>
      </c>
      <c r="AA158" s="32">
        <f t="shared" si="158"/>
        <v>0</v>
      </c>
      <c r="AB158" s="32">
        <v>1</v>
      </c>
      <c r="AC158" s="32">
        <v>5</v>
      </c>
      <c r="AD158" s="32">
        <v>2</v>
      </c>
      <c r="AE158" s="32">
        <f t="shared" si="159"/>
        <v>1.25</v>
      </c>
      <c r="AF158" s="32">
        <v>0</v>
      </c>
      <c r="AG158" s="32">
        <v>5</v>
      </c>
      <c r="AH158" s="32">
        <v>3</v>
      </c>
      <c r="AI158" s="32">
        <f t="shared" si="160"/>
        <v>0</v>
      </c>
      <c r="AJ158" s="32">
        <v>1</v>
      </c>
      <c r="AK158" s="32">
        <v>5</v>
      </c>
      <c r="AL158" s="32">
        <v>2</v>
      </c>
      <c r="AM158" s="32">
        <f t="shared" si="161"/>
        <v>1.25</v>
      </c>
      <c r="AN158" s="32">
        <v>0</v>
      </c>
      <c r="AO158" s="32">
        <v>0</v>
      </c>
      <c r="AP158" s="32">
        <v>0</v>
      </c>
      <c r="AQ158" s="32">
        <f t="shared" si="162"/>
        <v>0</v>
      </c>
      <c r="AR158" s="32">
        <f t="shared" si="163"/>
        <v>4.375</v>
      </c>
      <c r="AS158" s="32">
        <f t="shared" si="164"/>
        <v>175</v>
      </c>
      <c r="AT158" s="32">
        <v>40000</v>
      </c>
      <c r="AU158" s="32">
        <f t="shared" si="165"/>
        <v>175000</v>
      </c>
      <c r="AV158" s="32">
        <f t="shared" si="166"/>
        <v>7000000</v>
      </c>
    </row>
    <row r="159" spans="1:48">
      <c r="A159" s="42">
        <v>36</v>
      </c>
      <c r="B159" s="32" t="s">
        <v>229</v>
      </c>
      <c r="C159" s="32">
        <v>0.25</v>
      </c>
      <c r="D159" s="32">
        <v>1</v>
      </c>
      <c r="E159" s="32">
        <v>5</v>
      </c>
      <c r="F159" s="32">
        <v>1</v>
      </c>
      <c r="G159" s="32">
        <f t="shared" si="153"/>
        <v>0.625</v>
      </c>
      <c r="H159" s="32">
        <v>0</v>
      </c>
      <c r="I159" s="32">
        <v>0</v>
      </c>
      <c r="J159" s="32">
        <v>0</v>
      </c>
      <c r="K159" s="32">
        <f t="shared" si="154"/>
        <v>0</v>
      </c>
      <c r="L159" s="32">
        <v>1</v>
      </c>
      <c r="M159" s="32">
        <v>2</v>
      </c>
      <c r="N159" s="32">
        <v>1</v>
      </c>
      <c r="O159" s="32">
        <f t="shared" si="155"/>
        <v>0.25</v>
      </c>
      <c r="P159" s="32">
        <v>0</v>
      </c>
      <c r="Q159" s="32">
        <v>6</v>
      </c>
      <c r="R159" s="32">
        <v>1</v>
      </c>
      <c r="S159" s="32">
        <f t="shared" si="156"/>
        <v>0</v>
      </c>
      <c r="T159" s="32">
        <v>1</v>
      </c>
      <c r="U159" s="32">
        <v>3</v>
      </c>
      <c r="V159" s="32">
        <v>1</v>
      </c>
      <c r="W159" s="32">
        <f t="shared" si="157"/>
        <v>0.375</v>
      </c>
      <c r="X159" s="32">
        <v>0</v>
      </c>
      <c r="Y159" s="32">
        <v>0</v>
      </c>
      <c r="Z159" s="32">
        <v>0</v>
      </c>
      <c r="AA159" s="32">
        <f t="shared" si="158"/>
        <v>0</v>
      </c>
      <c r="AB159" s="32">
        <v>1</v>
      </c>
      <c r="AC159" s="32">
        <v>5</v>
      </c>
      <c r="AD159" s="32">
        <v>3</v>
      </c>
      <c r="AE159" s="32">
        <f t="shared" si="159"/>
        <v>1.875</v>
      </c>
      <c r="AF159" s="32">
        <v>0</v>
      </c>
      <c r="AG159" s="32">
        <v>5</v>
      </c>
      <c r="AH159" s="32">
        <v>3</v>
      </c>
      <c r="AI159" s="32">
        <f t="shared" si="160"/>
        <v>0</v>
      </c>
      <c r="AJ159" s="32">
        <v>1</v>
      </c>
      <c r="AK159" s="32">
        <v>4</v>
      </c>
      <c r="AL159" s="32">
        <v>2</v>
      </c>
      <c r="AM159" s="32">
        <f t="shared" si="161"/>
        <v>1</v>
      </c>
      <c r="AN159" s="32">
        <v>0</v>
      </c>
      <c r="AO159" s="32">
        <v>0</v>
      </c>
      <c r="AP159" s="32">
        <v>0</v>
      </c>
      <c r="AQ159" s="32">
        <f t="shared" si="162"/>
        <v>0</v>
      </c>
      <c r="AR159" s="32">
        <f t="shared" si="163"/>
        <v>4.125</v>
      </c>
      <c r="AS159" s="32">
        <f t="shared" si="164"/>
        <v>16.5</v>
      </c>
      <c r="AT159" s="32">
        <v>40000</v>
      </c>
      <c r="AU159" s="32">
        <f t="shared" si="165"/>
        <v>165000</v>
      </c>
      <c r="AV159" s="32">
        <f t="shared" si="166"/>
        <v>660000</v>
      </c>
    </row>
    <row r="160" spans="1:48">
      <c r="A160" s="42">
        <v>37</v>
      </c>
      <c r="B160" s="32" t="s">
        <v>230</v>
      </c>
      <c r="C160" s="32">
        <v>0.25</v>
      </c>
      <c r="D160" s="32">
        <v>1</v>
      </c>
      <c r="E160" s="32">
        <v>6</v>
      </c>
      <c r="F160" s="32">
        <v>1</v>
      </c>
      <c r="G160" s="32">
        <f t="shared" si="153"/>
        <v>0.75</v>
      </c>
      <c r="H160" s="32">
        <v>0</v>
      </c>
      <c r="I160" s="32">
        <v>0</v>
      </c>
      <c r="J160" s="32">
        <v>0</v>
      </c>
      <c r="K160" s="32">
        <f t="shared" si="154"/>
        <v>0</v>
      </c>
      <c r="L160" s="32">
        <v>1</v>
      </c>
      <c r="M160" s="32">
        <v>3</v>
      </c>
      <c r="N160" s="32">
        <v>1</v>
      </c>
      <c r="O160" s="32">
        <f t="shared" si="155"/>
        <v>0.375</v>
      </c>
      <c r="P160" s="32">
        <v>1</v>
      </c>
      <c r="Q160" s="32">
        <v>3</v>
      </c>
      <c r="R160" s="32">
        <v>1</v>
      </c>
      <c r="S160" s="32">
        <f t="shared" si="156"/>
        <v>0.375</v>
      </c>
      <c r="T160" s="32">
        <v>1</v>
      </c>
      <c r="U160" s="32">
        <v>2</v>
      </c>
      <c r="V160" s="32">
        <v>1</v>
      </c>
      <c r="W160" s="32">
        <f t="shared" si="157"/>
        <v>0.25</v>
      </c>
      <c r="X160" s="32">
        <v>0</v>
      </c>
      <c r="Y160" s="32">
        <v>0</v>
      </c>
      <c r="Z160" s="32">
        <v>0</v>
      </c>
      <c r="AA160" s="32">
        <f t="shared" si="158"/>
        <v>0</v>
      </c>
      <c r="AB160" s="32">
        <v>2</v>
      </c>
      <c r="AC160" s="32">
        <v>5</v>
      </c>
      <c r="AD160" s="32">
        <v>3</v>
      </c>
      <c r="AE160" s="32">
        <f t="shared" si="159"/>
        <v>3.75</v>
      </c>
      <c r="AF160" s="32">
        <v>0</v>
      </c>
      <c r="AG160" s="32">
        <v>5</v>
      </c>
      <c r="AH160" s="32">
        <v>3</v>
      </c>
      <c r="AI160" s="32">
        <f t="shared" si="160"/>
        <v>0</v>
      </c>
      <c r="AJ160" s="32">
        <v>1</v>
      </c>
      <c r="AK160" s="32">
        <v>3</v>
      </c>
      <c r="AL160" s="32">
        <v>2</v>
      </c>
      <c r="AM160" s="32">
        <f t="shared" si="161"/>
        <v>0.75</v>
      </c>
      <c r="AN160" s="32">
        <v>0</v>
      </c>
      <c r="AO160" s="32">
        <v>0</v>
      </c>
      <c r="AP160" s="32">
        <v>0</v>
      </c>
      <c r="AQ160" s="32">
        <f t="shared" si="162"/>
        <v>0</v>
      </c>
      <c r="AR160" s="32">
        <f t="shared" si="163"/>
        <v>6.25</v>
      </c>
      <c r="AS160" s="32">
        <f t="shared" si="164"/>
        <v>25</v>
      </c>
      <c r="AT160" s="32">
        <v>40000</v>
      </c>
      <c r="AU160" s="32">
        <f t="shared" si="165"/>
        <v>250000</v>
      </c>
      <c r="AV160" s="32">
        <f t="shared" si="166"/>
        <v>1000000</v>
      </c>
    </row>
    <row r="161" spans="1:48">
      <c r="A161" s="42">
        <v>38</v>
      </c>
      <c r="B161" s="32" t="s">
        <v>212</v>
      </c>
      <c r="C161" s="32">
        <v>0.5</v>
      </c>
      <c r="D161" s="32">
        <v>1</v>
      </c>
      <c r="E161" s="32">
        <v>5</v>
      </c>
      <c r="F161" s="32">
        <v>2</v>
      </c>
      <c r="G161" s="32">
        <f t="shared" si="153"/>
        <v>1.25</v>
      </c>
      <c r="H161" s="32">
        <v>0</v>
      </c>
      <c r="I161" s="32">
        <v>0</v>
      </c>
      <c r="J161" s="32">
        <v>0</v>
      </c>
      <c r="K161" s="32">
        <f t="shared" si="154"/>
        <v>0</v>
      </c>
      <c r="L161" s="32">
        <v>1</v>
      </c>
      <c r="M161" s="32">
        <v>2</v>
      </c>
      <c r="N161" s="32">
        <v>1</v>
      </c>
      <c r="O161" s="32">
        <f t="shared" si="155"/>
        <v>0.25</v>
      </c>
      <c r="P161" s="32">
        <v>0</v>
      </c>
      <c r="Q161" s="32">
        <v>3</v>
      </c>
      <c r="R161" s="32">
        <v>1</v>
      </c>
      <c r="S161" s="32">
        <f t="shared" si="156"/>
        <v>0</v>
      </c>
      <c r="T161" s="32">
        <v>0</v>
      </c>
      <c r="U161" s="32">
        <v>2</v>
      </c>
      <c r="V161" s="32">
        <v>1</v>
      </c>
      <c r="W161" s="32">
        <f t="shared" si="157"/>
        <v>0</v>
      </c>
      <c r="X161" s="32">
        <v>0</v>
      </c>
      <c r="Y161" s="32">
        <v>0</v>
      </c>
      <c r="Z161" s="32">
        <v>0</v>
      </c>
      <c r="AA161" s="32">
        <f t="shared" si="158"/>
        <v>0</v>
      </c>
      <c r="AB161" s="32">
        <v>2</v>
      </c>
      <c r="AC161" s="32">
        <v>5</v>
      </c>
      <c r="AD161" s="32">
        <v>1</v>
      </c>
      <c r="AE161" s="32">
        <f t="shared" si="159"/>
        <v>1.25</v>
      </c>
      <c r="AF161" s="32">
        <v>1</v>
      </c>
      <c r="AG161" s="32">
        <v>5</v>
      </c>
      <c r="AH161" s="32">
        <v>3</v>
      </c>
      <c r="AI161" s="32">
        <f t="shared" si="160"/>
        <v>1.875</v>
      </c>
      <c r="AJ161" s="32">
        <v>0</v>
      </c>
      <c r="AK161" s="32">
        <v>0</v>
      </c>
      <c r="AL161" s="32">
        <v>0</v>
      </c>
      <c r="AM161" s="32">
        <f t="shared" si="161"/>
        <v>0</v>
      </c>
      <c r="AN161" s="32">
        <v>0</v>
      </c>
      <c r="AO161" s="32">
        <v>0</v>
      </c>
      <c r="AP161" s="32">
        <v>0</v>
      </c>
      <c r="AQ161" s="32">
        <f t="shared" si="162"/>
        <v>0</v>
      </c>
      <c r="AR161" s="32">
        <f t="shared" si="163"/>
        <v>4.625</v>
      </c>
      <c r="AS161" s="32">
        <f t="shared" si="164"/>
        <v>9.25</v>
      </c>
      <c r="AT161" s="32">
        <v>40000</v>
      </c>
      <c r="AU161" s="32">
        <f t="shared" si="165"/>
        <v>185000</v>
      </c>
      <c r="AV161" s="32">
        <f t="shared" si="166"/>
        <v>370000</v>
      </c>
    </row>
    <row r="162" spans="1:48">
      <c r="A162" s="42">
        <v>39</v>
      </c>
      <c r="B162" s="32" t="s">
        <v>233</v>
      </c>
      <c r="C162" s="32">
        <v>0.02</v>
      </c>
      <c r="D162" s="32">
        <v>1</v>
      </c>
      <c r="E162" s="32">
        <v>5</v>
      </c>
      <c r="F162" s="32">
        <v>1</v>
      </c>
      <c r="G162" s="32">
        <f t="shared" si="153"/>
        <v>0.625</v>
      </c>
      <c r="H162" s="32">
        <v>0</v>
      </c>
      <c r="I162" s="32">
        <v>0</v>
      </c>
      <c r="J162" s="32">
        <v>0</v>
      </c>
      <c r="K162" s="32">
        <f t="shared" si="154"/>
        <v>0</v>
      </c>
      <c r="L162" s="32">
        <v>1</v>
      </c>
      <c r="M162" s="32">
        <v>1</v>
      </c>
      <c r="N162" s="32">
        <v>1</v>
      </c>
      <c r="O162" s="32">
        <f t="shared" si="155"/>
        <v>0.125</v>
      </c>
      <c r="P162" s="32">
        <v>0</v>
      </c>
      <c r="Q162" s="32">
        <v>2</v>
      </c>
      <c r="R162" s="32">
        <v>1</v>
      </c>
      <c r="S162" s="32">
        <f t="shared" si="156"/>
        <v>0</v>
      </c>
      <c r="T162" s="32">
        <v>1</v>
      </c>
      <c r="U162" s="32">
        <v>1</v>
      </c>
      <c r="V162" s="32">
        <v>1</v>
      </c>
      <c r="W162" s="32">
        <f t="shared" si="157"/>
        <v>0.125</v>
      </c>
      <c r="X162" s="32">
        <v>0</v>
      </c>
      <c r="Y162" s="32">
        <v>0</v>
      </c>
      <c r="Z162" s="32">
        <v>0</v>
      </c>
      <c r="AA162" s="32">
        <f t="shared" si="158"/>
        <v>0</v>
      </c>
      <c r="AB162" s="32">
        <v>1</v>
      </c>
      <c r="AC162" s="32">
        <v>3</v>
      </c>
      <c r="AD162" s="32">
        <v>2</v>
      </c>
      <c r="AE162" s="32">
        <f t="shared" si="159"/>
        <v>0.75</v>
      </c>
      <c r="AF162" s="32">
        <v>1</v>
      </c>
      <c r="AG162" s="32">
        <v>2</v>
      </c>
      <c r="AH162" s="32">
        <v>3</v>
      </c>
      <c r="AI162" s="32">
        <f t="shared" si="160"/>
        <v>0.75</v>
      </c>
      <c r="AJ162" s="32">
        <v>0</v>
      </c>
      <c r="AK162" s="32">
        <v>0</v>
      </c>
      <c r="AL162" s="32">
        <v>0</v>
      </c>
      <c r="AM162" s="32">
        <f t="shared" si="161"/>
        <v>0</v>
      </c>
      <c r="AN162" s="32">
        <v>0</v>
      </c>
      <c r="AO162" s="32">
        <v>0</v>
      </c>
      <c r="AP162" s="32">
        <v>0</v>
      </c>
      <c r="AQ162" s="32">
        <f t="shared" si="162"/>
        <v>0</v>
      </c>
      <c r="AR162" s="32">
        <f t="shared" si="163"/>
        <v>2.375</v>
      </c>
      <c r="AS162" s="32">
        <f t="shared" si="164"/>
        <v>118.75</v>
      </c>
      <c r="AT162" s="32">
        <v>40000</v>
      </c>
      <c r="AU162" s="32">
        <f t="shared" si="165"/>
        <v>95000</v>
      </c>
      <c r="AV162" s="32">
        <f t="shared" si="166"/>
        <v>4750000</v>
      </c>
    </row>
    <row r="163" spans="1:48">
      <c r="A163" s="42">
        <v>40</v>
      </c>
      <c r="B163" s="32" t="s">
        <v>234</v>
      </c>
      <c r="C163" s="32">
        <v>0.5</v>
      </c>
      <c r="D163" s="32">
        <v>1</v>
      </c>
      <c r="E163" s="32">
        <v>7</v>
      </c>
      <c r="F163" s="32">
        <v>2</v>
      </c>
      <c r="G163" s="32">
        <f t="shared" si="153"/>
        <v>1.75</v>
      </c>
      <c r="H163" s="32">
        <v>0</v>
      </c>
      <c r="I163" s="32">
        <v>0</v>
      </c>
      <c r="J163" s="32">
        <v>0</v>
      </c>
      <c r="K163" s="32">
        <f t="shared" si="154"/>
        <v>0</v>
      </c>
      <c r="L163" s="32">
        <v>1</v>
      </c>
      <c r="M163" s="32">
        <v>3</v>
      </c>
      <c r="N163" s="32">
        <v>1</v>
      </c>
      <c r="O163" s="32">
        <f t="shared" si="155"/>
        <v>0.375</v>
      </c>
      <c r="P163" s="32">
        <v>1</v>
      </c>
      <c r="Q163" s="32">
        <v>4</v>
      </c>
      <c r="R163" s="32">
        <v>1</v>
      </c>
      <c r="S163" s="32">
        <f t="shared" si="156"/>
        <v>0.5</v>
      </c>
      <c r="T163" s="32">
        <v>1</v>
      </c>
      <c r="U163" s="32">
        <v>2</v>
      </c>
      <c r="V163" s="32">
        <v>1</v>
      </c>
      <c r="W163" s="32">
        <f t="shared" si="157"/>
        <v>0.25</v>
      </c>
      <c r="X163" s="32">
        <v>0</v>
      </c>
      <c r="Y163" s="32">
        <v>0</v>
      </c>
      <c r="Z163" s="32">
        <v>0</v>
      </c>
      <c r="AA163" s="32">
        <f t="shared" si="158"/>
        <v>0</v>
      </c>
      <c r="AB163" s="32">
        <v>1</v>
      </c>
      <c r="AC163" s="32">
        <v>5</v>
      </c>
      <c r="AD163" s="32">
        <v>3</v>
      </c>
      <c r="AE163" s="32">
        <f t="shared" si="159"/>
        <v>1.875</v>
      </c>
      <c r="AF163" s="32">
        <v>0</v>
      </c>
      <c r="AG163" s="32">
        <v>5</v>
      </c>
      <c r="AH163" s="32">
        <v>3</v>
      </c>
      <c r="AI163" s="32">
        <f t="shared" si="160"/>
        <v>0</v>
      </c>
      <c r="AJ163" s="32">
        <v>0</v>
      </c>
      <c r="AK163" s="32">
        <v>0</v>
      </c>
      <c r="AL163" s="32">
        <v>0</v>
      </c>
      <c r="AM163" s="32">
        <f t="shared" si="161"/>
        <v>0</v>
      </c>
      <c r="AN163" s="32">
        <v>0</v>
      </c>
      <c r="AO163" s="32">
        <v>0</v>
      </c>
      <c r="AP163" s="32">
        <v>0</v>
      </c>
      <c r="AQ163" s="32">
        <f t="shared" si="162"/>
        <v>0</v>
      </c>
      <c r="AR163" s="32">
        <f t="shared" si="163"/>
        <v>4.75</v>
      </c>
      <c r="AS163" s="32">
        <f t="shared" si="164"/>
        <v>9.5</v>
      </c>
      <c r="AT163" s="32">
        <v>40000</v>
      </c>
      <c r="AU163" s="32">
        <f t="shared" si="165"/>
        <v>190000</v>
      </c>
      <c r="AV163" s="32">
        <f t="shared" si="166"/>
        <v>380000</v>
      </c>
    </row>
    <row r="164" spans="1:48">
      <c r="A164" s="42">
        <v>41</v>
      </c>
      <c r="B164" s="32" t="s">
        <v>236</v>
      </c>
      <c r="C164" s="32">
        <v>0.25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Q164" s="32">
        <v>0</v>
      </c>
      <c r="AR164" s="32">
        <v>0</v>
      </c>
      <c r="AS164" s="32">
        <v>0</v>
      </c>
      <c r="AT164" s="32">
        <v>40000</v>
      </c>
      <c r="AU164" s="32">
        <f>AR164*AT164</f>
        <v>0</v>
      </c>
      <c r="AV164" s="32">
        <f>AS164*AT164</f>
        <v>0</v>
      </c>
    </row>
    <row r="165" spans="1:48">
      <c r="A165" s="42">
        <v>42</v>
      </c>
      <c r="B165" s="32" t="s">
        <v>237</v>
      </c>
      <c r="C165" s="32">
        <v>0.35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  <c r="AO165" s="32">
        <v>0</v>
      </c>
      <c r="AP165" s="32">
        <v>0</v>
      </c>
      <c r="AQ165" s="32">
        <v>0</v>
      </c>
      <c r="AR165" s="32">
        <v>0</v>
      </c>
      <c r="AS165" s="32">
        <v>0</v>
      </c>
      <c r="AT165" s="32">
        <v>40000</v>
      </c>
      <c r="AU165" s="32">
        <f t="shared" ref="AU165:AU173" si="167">AR165*AT165</f>
        <v>0</v>
      </c>
      <c r="AV165" s="32">
        <f t="shared" ref="AV165:AV173" si="168">AS165*AT165</f>
        <v>0</v>
      </c>
    </row>
    <row r="166" spans="1:48">
      <c r="A166" s="42">
        <v>43</v>
      </c>
      <c r="B166" s="32" t="s">
        <v>399</v>
      </c>
      <c r="C166" s="32">
        <v>0.5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  <c r="AO166" s="32">
        <v>0</v>
      </c>
      <c r="AP166" s="32">
        <v>0</v>
      </c>
      <c r="AQ166" s="32">
        <v>0</v>
      </c>
      <c r="AR166" s="32">
        <v>0</v>
      </c>
      <c r="AS166" s="32">
        <v>0</v>
      </c>
      <c r="AT166" s="32">
        <v>40000</v>
      </c>
      <c r="AU166" s="32">
        <f t="shared" si="167"/>
        <v>0</v>
      </c>
      <c r="AV166" s="32">
        <f t="shared" si="168"/>
        <v>0</v>
      </c>
    </row>
    <row r="167" spans="1:48">
      <c r="A167" s="42">
        <v>44</v>
      </c>
      <c r="B167" s="32" t="s">
        <v>400</v>
      </c>
      <c r="C167" s="32">
        <v>0.8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  <c r="AQ167" s="32">
        <v>0</v>
      </c>
      <c r="AR167" s="32">
        <v>0</v>
      </c>
      <c r="AS167" s="32">
        <v>0</v>
      </c>
      <c r="AT167" s="32">
        <v>40000</v>
      </c>
      <c r="AU167" s="32">
        <f t="shared" si="167"/>
        <v>0</v>
      </c>
      <c r="AV167" s="32">
        <f t="shared" si="168"/>
        <v>0</v>
      </c>
    </row>
    <row r="168" spans="1:48">
      <c r="A168" s="42">
        <v>45</v>
      </c>
      <c r="B168" s="32" t="s">
        <v>240</v>
      </c>
      <c r="C168" s="32">
        <v>0.25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  <c r="AQ168" s="32">
        <v>0</v>
      </c>
      <c r="AR168" s="32">
        <v>0</v>
      </c>
      <c r="AS168" s="32">
        <v>0</v>
      </c>
      <c r="AT168" s="32">
        <v>40000</v>
      </c>
      <c r="AU168" s="32">
        <f t="shared" si="167"/>
        <v>0</v>
      </c>
      <c r="AV168" s="32">
        <f t="shared" si="168"/>
        <v>0</v>
      </c>
    </row>
    <row r="169" spans="1:48">
      <c r="A169" s="42">
        <v>46</v>
      </c>
      <c r="B169" s="32" t="s">
        <v>193</v>
      </c>
      <c r="C169" s="32">
        <v>0.25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32">
        <v>0</v>
      </c>
      <c r="AD169" s="32">
        <v>0</v>
      </c>
      <c r="AE169" s="32">
        <v>0</v>
      </c>
      <c r="AF169" s="32">
        <v>0</v>
      </c>
      <c r="AG169" s="32">
        <v>0</v>
      </c>
      <c r="AH169" s="32">
        <v>0</v>
      </c>
      <c r="AI169" s="32">
        <v>0</v>
      </c>
      <c r="AJ169" s="32">
        <v>0</v>
      </c>
      <c r="AK169" s="32">
        <v>0</v>
      </c>
      <c r="AL169" s="32">
        <v>0</v>
      </c>
      <c r="AM169" s="32">
        <v>0</v>
      </c>
      <c r="AN169" s="32">
        <v>0</v>
      </c>
      <c r="AO169" s="32">
        <v>0</v>
      </c>
      <c r="AP169" s="32">
        <v>0</v>
      </c>
      <c r="AQ169" s="32">
        <v>0</v>
      </c>
      <c r="AR169" s="32">
        <v>0</v>
      </c>
      <c r="AS169" s="32">
        <v>0</v>
      </c>
      <c r="AT169" s="32">
        <v>40000</v>
      </c>
      <c r="AU169" s="32">
        <f t="shared" si="167"/>
        <v>0</v>
      </c>
      <c r="AV169" s="32">
        <f t="shared" si="168"/>
        <v>0</v>
      </c>
    </row>
    <row r="170" spans="1:48">
      <c r="A170" s="42">
        <v>47</v>
      </c>
      <c r="B170" s="32" t="s">
        <v>242</v>
      </c>
      <c r="C170" s="32">
        <v>0.25</v>
      </c>
      <c r="D170" s="32">
        <v>2</v>
      </c>
      <c r="E170" s="32">
        <v>6</v>
      </c>
      <c r="F170" s="32">
        <v>1</v>
      </c>
      <c r="G170" s="32">
        <f t="shared" ref="G170:G173" si="169">F170*E170*D170/8</f>
        <v>1.5</v>
      </c>
      <c r="H170" s="32">
        <v>0</v>
      </c>
      <c r="I170" s="32">
        <v>0</v>
      </c>
      <c r="J170" s="32">
        <v>0</v>
      </c>
      <c r="K170" s="32">
        <f t="shared" ref="K170:K173" si="170">H170*I170*J170/8</f>
        <v>0</v>
      </c>
      <c r="L170" s="32">
        <v>1</v>
      </c>
      <c r="M170" s="32">
        <v>3</v>
      </c>
      <c r="N170" s="32">
        <v>1</v>
      </c>
      <c r="O170" s="32">
        <f t="shared" ref="O170:O173" si="171">L170*M170*N170/8</f>
        <v>0.375</v>
      </c>
      <c r="P170" s="32">
        <v>3</v>
      </c>
      <c r="Q170" s="32">
        <v>3</v>
      </c>
      <c r="R170" s="32">
        <v>1</v>
      </c>
      <c r="S170" s="32">
        <f t="shared" ref="S170:S173" si="172">R170*Q170*P170/8</f>
        <v>1.125</v>
      </c>
      <c r="T170" s="32">
        <v>1</v>
      </c>
      <c r="U170" s="32">
        <v>2</v>
      </c>
      <c r="V170" s="32">
        <v>1</v>
      </c>
      <c r="W170" s="32">
        <f t="shared" ref="W170:W173" si="173">V170*U170*T170/8</f>
        <v>0.25</v>
      </c>
      <c r="X170" s="32">
        <v>0</v>
      </c>
      <c r="Y170" s="32">
        <v>0</v>
      </c>
      <c r="Z170" s="32">
        <v>0</v>
      </c>
      <c r="AA170" s="32">
        <f t="shared" ref="AA170:AA173" si="174">X170*Y170*Z170/8</f>
        <v>0</v>
      </c>
      <c r="AB170" s="32">
        <v>2</v>
      </c>
      <c r="AC170" s="32">
        <v>5</v>
      </c>
      <c r="AD170" s="32">
        <v>3</v>
      </c>
      <c r="AE170" s="32">
        <f t="shared" ref="AE170:AE173" si="175">AB170*AC170*AD170/8</f>
        <v>3.75</v>
      </c>
      <c r="AF170" s="32">
        <v>2</v>
      </c>
      <c r="AG170" s="32">
        <v>5</v>
      </c>
      <c r="AH170" s="32">
        <v>3</v>
      </c>
      <c r="AI170" s="32">
        <f t="shared" ref="AI170:AI173" si="176">AH170*AG170*AF170/8</f>
        <v>3.75</v>
      </c>
      <c r="AJ170" s="32">
        <v>0</v>
      </c>
      <c r="AK170" s="32">
        <v>0</v>
      </c>
      <c r="AL170" s="32">
        <v>0</v>
      </c>
      <c r="AM170" s="32">
        <f t="shared" ref="AM170:AM173" si="177">AL170*AK170*AJ170/8</f>
        <v>0</v>
      </c>
      <c r="AN170" s="32">
        <v>0</v>
      </c>
      <c r="AO170" s="32">
        <v>0</v>
      </c>
      <c r="AP170" s="32">
        <v>0</v>
      </c>
      <c r="AQ170" s="32">
        <f t="shared" ref="AQ170:AQ173" si="178">AN170*AO170*AP170/8</f>
        <v>0</v>
      </c>
      <c r="AR170" s="32">
        <f t="shared" ref="AR170:AR173" si="179">SUM(AQ170,AM170,AI170,AE170,AA170,W170,S170,O170,K170,G170)</f>
        <v>10.75</v>
      </c>
      <c r="AS170" s="32">
        <f t="shared" ref="AS170:AS173" si="180">AR170/C170</f>
        <v>43</v>
      </c>
      <c r="AT170" s="32">
        <v>40000</v>
      </c>
      <c r="AU170" s="32">
        <f t="shared" si="167"/>
        <v>430000</v>
      </c>
      <c r="AV170" s="32">
        <f t="shared" si="168"/>
        <v>1720000</v>
      </c>
    </row>
    <row r="171" spans="1:48">
      <c r="A171" s="42">
        <v>48</v>
      </c>
      <c r="B171" s="32" t="s">
        <v>243</v>
      </c>
      <c r="C171" s="32">
        <v>0.125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v>0</v>
      </c>
      <c r="AF171" s="32">
        <v>0</v>
      </c>
      <c r="AG171" s="32">
        <v>0</v>
      </c>
      <c r="AH171" s="32">
        <v>0</v>
      </c>
      <c r="AI171" s="32">
        <v>0</v>
      </c>
      <c r="AJ171" s="32">
        <v>0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2">
        <v>0</v>
      </c>
      <c r="AQ171" s="32">
        <v>0</v>
      </c>
      <c r="AR171" s="32">
        <v>0</v>
      </c>
      <c r="AS171" s="32">
        <v>0</v>
      </c>
      <c r="AT171" s="32">
        <v>40000</v>
      </c>
      <c r="AU171" s="32">
        <f t="shared" si="167"/>
        <v>0</v>
      </c>
      <c r="AV171" s="32">
        <f t="shared" si="168"/>
        <v>0</v>
      </c>
    </row>
    <row r="172" spans="1:48">
      <c r="A172" s="42">
        <v>49</v>
      </c>
      <c r="B172" s="32" t="s">
        <v>244</v>
      </c>
      <c r="C172" s="32">
        <v>0.25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32">
        <v>0</v>
      </c>
      <c r="AD172" s="32">
        <v>0</v>
      </c>
      <c r="AE172" s="32">
        <v>0</v>
      </c>
      <c r="AF172" s="32">
        <v>0</v>
      </c>
      <c r="AG172" s="32">
        <v>0</v>
      </c>
      <c r="AH172" s="32">
        <v>0</v>
      </c>
      <c r="AI172" s="32">
        <v>0</v>
      </c>
      <c r="AJ172" s="32">
        <v>0</v>
      </c>
      <c r="AK172" s="32">
        <v>0</v>
      </c>
      <c r="AL172" s="32">
        <v>0</v>
      </c>
      <c r="AM172" s="32">
        <v>0</v>
      </c>
      <c r="AN172" s="32">
        <v>0</v>
      </c>
      <c r="AO172" s="32">
        <v>0</v>
      </c>
      <c r="AP172" s="32">
        <v>0</v>
      </c>
      <c r="AQ172" s="32">
        <v>0</v>
      </c>
      <c r="AR172" s="32">
        <v>0</v>
      </c>
      <c r="AS172" s="32">
        <v>0</v>
      </c>
      <c r="AT172" s="32">
        <v>40000</v>
      </c>
      <c r="AU172" s="32">
        <f t="shared" si="167"/>
        <v>0</v>
      </c>
      <c r="AV172" s="32">
        <f t="shared" si="168"/>
        <v>0</v>
      </c>
    </row>
    <row r="173" spans="1:48">
      <c r="A173" s="42">
        <v>50</v>
      </c>
      <c r="B173" s="32" t="s">
        <v>196</v>
      </c>
      <c r="C173" s="32">
        <v>0.5</v>
      </c>
      <c r="D173" s="32">
        <v>2</v>
      </c>
      <c r="E173" s="32">
        <v>7</v>
      </c>
      <c r="F173" s="32">
        <v>1</v>
      </c>
      <c r="G173" s="32">
        <f t="shared" si="169"/>
        <v>1.75</v>
      </c>
      <c r="H173" s="32">
        <v>0</v>
      </c>
      <c r="I173" s="32">
        <v>0</v>
      </c>
      <c r="J173" s="32">
        <v>0</v>
      </c>
      <c r="K173" s="32">
        <f t="shared" si="170"/>
        <v>0</v>
      </c>
      <c r="L173" s="32">
        <v>1</v>
      </c>
      <c r="M173" s="32">
        <v>3</v>
      </c>
      <c r="N173" s="32">
        <v>1</v>
      </c>
      <c r="O173" s="32">
        <f t="shared" si="171"/>
        <v>0.375</v>
      </c>
      <c r="P173" s="32">
        <v>2</v>
      </c>
      <c r="Q173" s="32">
        <v>4</v>
      </c>
      <c r="R173" s="32">
        <v>1</v>
      </c>
      <c r="S173" s="32">
        <f t="shared" si="172"/>
        <v>1</v>
      </c>
      <c r="T173" s="32">
        <v>0</v>
      </c>
      <c r="U173" s="32">
        <v>2</v>
      </c>
      <c r="V173" s="32">
        <v>1</v>
      </c>
      <c r="W173" s="32">
        <f t="shared" si="173"/>
        <v>0</v>
      </c>
      <c r="X173" s="32">
        <v>0</v>
      </c>
      <c r="Y173" s="32">
        <v>0</v>
      </c>
      <c r="Z173" s="32">
        <v>0</v>
      </c>
      <c r="AA173" s="32">
        <f t="shared" si="174"/>
        <v>0</v>
      </c>
      <c r="AB173" s="32">
        <v>1</v>
      </c>
      <c r="AC173" s="32">
        <v>5</v>
      </c>
      <c r="AD173" s="32">
        <v>3</v>
      </c>
      <c r="AE173" s="32">
        <f t="shared" si="175"/>
        <v>1.875</v>
      </c>
      <c r="AF173" s="32">
        <v>1</v>
      </c>
      <c r="AG173" s="32">
        <v>5</v>
      </c>
      <c r="AH173" s="32">
        <v>3</v>
      </c>
      <c r="AI173" s="32">
        <f t="shared" si="176"/>
        <v>1.875</v>
      </c>
      <c r="AJ173" s="32">
        <v>0</v>
      </c>
      <c r="AK173" s="32">
        <v>0</v>
      </c>
      <c r="AL173" s="32">
        <v>0</v>
      </c>
      <c r="AM173" s="32">
        <f t="shared" si="177"/>
        <v>0</v>
      </c>
      <c r="AN173" s="32">
        <v>0</v>
      </c>
      <c r="AO173" s="32">
        <v>0</v>
      </c>
      <c r="AP173" s="32">
        <v>0</v>
      </c>
      <c r="AQ173" s="32">
        <f t="shared" si="178"/>
        <v>0</v>
      </c>
      <c r="AR173" s="32">
        <f t="shared" si="179"/>
        <v>6.875</v>
      </c>
      <c r="AS173" s="32">
        <f t="shared" si="180"/>
        <v>13.75</v>
      </c>
      <c r="AT173" s="32">
        <v>40000</v>
      </c>
      <c r="AU173" s="32">
        <f t="shared" si="167"/>
        <v>275000</v>
      </c>
      <c r="AV173" s="32">
        <f t="shared" si="168"/>
        <v>550000</v>
      </c>
    </row>
    <row r="174" spans="1:48">
      <c r="A174" s="80" t="s">
        <v>369</v>
      </c>
      <c r="B174" s="80"/>
      <c r="C174" s="34">
        <f>SUM(C124:C173)</f>
        <v>18.094999999999999</v>
      </c>
      <c r="D174" s="34">
        <f t="shared" ref="D174:AV174" si="181">SUM(D124:D173)</f>
        <v>59</v>
      </c>
      <c r="E174" s="34">
        <f t="shared" si="181"/>
        <v>236</v>
      </c>
      <c r="F174" s="34">
        <f t="shared" si="181"/>
        <v>44</v>
      </c>
      <c r="G174" s="34">
        <f t="shared" si="181"/>
        <v>43.375</v>
      </c>
      <c r="H174" s="34">
        <f t="shared" si="181"/>
        <v>0</v>
      </c>
      <c r="I174" s="34">
        <f t="shared" si="181"/>
        <v>0</v>
      </c>
      <c r="J174" s="34">
        <f t="shared" si="181"/>
        <v>0</v>
      </c>
      <c r="K174" s="34">
        <f t="shared" si="181"/>
        <v>0</v>
      </c>
      <c r="L174" s="34">
        <f t="shared" si="181"/>
        <v>51</v>
      </c>
      <c r="M174" s="34">
        <f t="shared" si="181"/>
        <v>87</v>
      </c>
      <c r="N174" s="34">
        <f t="shared" si="181"/>
        <v>43</v>
      </c>
      <c r="O174" s="34">
        <f t="shared" si="181"/>
        <v>12.875</v>
      </c>
      <c r="P174" s="34">
        <f t="shared" si="181"/>
        <v>56</v>
      </c>
      <c r="Q174" s="34">
        <f t="shared" si="181"/>
        <v>138</v>
      </c>
      <c r="R174" s="34">
        <f t="shared" si="181"/>
        <v>42</v>
      </c>
      <c r="S174" s="34">
        <f t="shared" si="181"/>
        <v>23</v>
      </c>
      <c r="T174" s="34">
        <f t="shared" si="181"/>
        <v>23</v>
      </c>
      <c r="U174" s="34">
        <f t="shared" si="181"/>
        <v>63</v>
      </c>
      <c r="V174" s="34">
        <f t="shared" si="181"/>
        <v>35</v>
      </c>
      <c r="W174" s="34">
        <f t="shared" si="181"/>
        <v>4.75</v>
      </c>
      <c r="X174" s="34">
        <f t="shared" si="181"/>
        <v>0</v>
      </c>
      <c r="Y174" s="34">
        <f t="shared" si="181"/>
        <v>0</v>
      </c>
      <c r="Z174" s="34">
        <f t="shared" si="181"/>
        <v>0</v>
      </c>
      <c r="AA174" s="34">
        <f t="shared" si="181"/>
        <v>0</v>
      </c>
      <c r="AB174" s="34">
        <f t="shared" si="181"/>
        <v>47</v>
      </c>
      <c r="AC174" s="34">
        <f t="shared" si="181"/>
        <v>179</v>
      </c>
      <c r="AD174" s="34">
        <f t="shared" si="181"/>
        <v>96</v>
      </c>
      <c r="AE174" s="34">
        <f t="shared" si="181"/>
        <v>56.875</v>
      </c>
      <c r="AF174" s="34">
        <f t="shared" si="181"/>
        <v>41</v>
      </c>
      <c r="AG174" s="34">
        <f t="shared" si="181"/>
        <v>172</v>
      </c>
      <c r="AH174" s="34">
        <f t="shared" si="181"/>
        <v>126</v>
      </c>
      <c r="AI174" s="34">
        <f t="shared" si="181"/>
        <v>64.125</v>
      </c>
      <c r="AJ174" s="34">
        <f t="shared" si="181"/>
        <v>20</v>
      </c>
      <c r="AK174" s="34">
        <f t="shared" si="181"/>
        <v>81</v>
      </c>
      <c r="AL174" s="34">
        <f t="shared" si="181"/>
        <v>56</v>
      </c>
      <c r="AM174" s="34">
        <f t="shared" si="181"/>
        <v>25.625</v>
      </c>
      <c r="AN174" s="34">
        <f t="shared" si="181"/>
        <v>0</v>
      </c>
      <c r="AO174" s="34">
        <f t="shared" si="181"/>
        <v>0</v>
      </c>
      <c r="AP174" s="34">
        <f t="shared" si="181"/>
        <v>0</v>
      </c>
      <c r="AQ174" s="34">
        <f t="shared" si="181"/>
        <v>0</v>
      </c>
      <c r="AR174" s="34">
        <f t="shared" si="181"/>
        <v>230.625</v>
      </c>
      <c r="AS174" s="34">
        <f t="shared" si="181"/>
        <v>1158.6187500000001</v>
      </c>
      <c r="AT174" s="34">
        <f t="shared" si="181"/>
        <v>2000000</v>
      </c>
      <c r="AU174" s="34">
        <f t="shared" si="181"/>
        <v>9225000</v>
      </c>
      <c r="AV174" s="34">
        <f t="shared" si="181"/>
        <v>46344750</v>
      </c>
    </row>
    <row r="175" spans="1:48">
      <c r="A175" s="79" t="s">
        <v>370</v>
      </c>
      <c r="B175" s="79"/>
      <c r="C175" s="35">
        <f>AVERAGE(C124:C173)</f>
        <v>0.3619</v>
      </c>
      <c r="D175" s="35">
        <f t="shared" ref="D175:AV175" si="182">AVERAGE(D124:D173)</f>
        <v>1.18</v>
      </c>
      <c r="E175" s="35">
        <f t="shared" si="182"/>
        <v>4.72</v>
      </c>
      <c r="F175" s="35">
        <f t="shared" si="182"/>
        <v>0.88</v>
      </c>
      <c r="G175" s="35">
        <f t="shared" si="182"/>
        <v>0.86750000000000005</v>
      </c>
      <c r="H175" s="35">
        <f t="shared" si="182"/>
        <v>0</v>
      </c>
      <c r="I175" s="35">
        <f t="shared" si="182"/>
        <v>0</v>
      </c>
      <c r="J175" s="35">
        <f t="shared" si="182"/>
        <v>0</v>
      </c>
      <c r="K175" s="35">
        <f t="shared" si="182"/>
        <v>0</v>
      </c>
      <c r="L175" s="35">
        <f t="shared" si="182"/>
        <v>1.02</v>
      </c>
      <c r="M175" s="35">
        <f t="shared" si="182"/>
        <v>1.74</v>
      </c>
      <c r="N175" s="35">
        <f t="shared" si="182"/>
        <v>0.86</v>
      </c>
      <c r="O175" s="35">
        <f t="shared" si="182"/>
        <v>0.25750000000000001</v>
      </c>
      <c r="P175" s="35">
        <f t="shared" si="182"/>
        <v>1.1200000000000001</v>
      </c>
      <c r="Q175" s="35">
        <f t="shared" si="182"/>
        <v>2.76</v>
      </c>
      <c r="R175" s="35">
        <f t="shared" si="182"/>
        <v>0.84</v>
      </c>
      <c r="S175" s="35">
        <f t="shared" si="182"/>
        <v>0.46</v>
      </c>
      <c r="T175" s="35">
        <f t="shared" si="182"/>
        <v>0.46</v>
      </c>
      <c r="U175" s="35">
        <f t="shared" si="182"/>
        <v>1.26</v>
      </c>
      <c r="V175" s="35">
        <f t="shared" si="182"/>
        <v>0.7</v>
      </c>
      <c r="W175" s="35">
        <f t="shared" si="182"/>
        <v>9.5000000000000001E-2</v>
      </c>
      <c r="X175" s="35">
        <f t="shared" si="182"/>
        <v>0</v>
      </c>
      <c r="Y175" s="35">
        <f t="shared" si="182"/>
        <v>0</v>
      </c>
      <c r="Z175" s="35">
        <f t="shared" si="182"/>
        <v>0</v>
      </c>
      <c r="AA175" s="35">
        <f t="shared" si="182"/>
        <v>0</v>
      </c>
      <c r="AB175" s="35">
        <f t="shared" si="182"/>
        <v>0.94</v>
      </c>
      <c r="AC175" s="35">
        <f t="shared" si="182"/>
        <v>3.58</v>
      </c>
      <c r="AD175" s="35">
        <f t="shared" si="182"/>
        <v>1.92</v>
      </c>
      <c r="AE175" s="35">
        <f t="shared" si="182"/>
        <v>1.1375</v>
      </c>
      <c r="AF175" s="35">
        <f t="shared" si="182"/>
        <v>0.82</v>
      </c>
      <c r="AG175" s="35">
        <f t="shared" si="182"/>
        <v>3.44</v>
      </c>
      <c r="AH175" s="35">
        <f t="shared" si="182"/>
        <v>2.52</v>
      </c>
      <c r="AI175" s="35">
        <f t="shared" si="182"/>
        <v>1.2825</v>
      </c>
      <c r="AJ175" s="35">
        <f t="shared" si="182"/>
        <v>0.4</v>
      </c>
      <c r="AK175" s="35">
        <f t="shared" si="182"/>
        <v>1.62</v>
      </c>
      <c r="AL175" s="35">
        <f t="shared" si="182"/>
        <v>1.1200000000000001</v>
      </c>
      <c r="AM175" s="35">
        <f t="shared" si="182"/>
        <v>0.51249999999999996</v>
      </c>
      <c r="AN175" s="35">
        <f t="shared" si="182"/>
        <v>0</v>
      </c>
      <c r="AO175" s="35">
        <f t="shared" si="182"/>
        <v>0</v>
      </c>
      <c r="AP175" s="35">
        <f t="shared" si="182"/>
        <v>0</v>
      </c>
      <c r="AQ175" s="35">
        <f t="shared" si="182"/>
        <v>0</v>
      </c>
      <c r="AR175" s="35">
        <f t="shared" si="182"/>
        <v>4.6124999999999998</v>
      </c>
      <c r="AS175" s="35">
        <f t="shared" si="182"/>
        <v>23.172375000000002</v>
      </c>
      <c r="AT175" s="35">
        <f t="shared" si="182"/>
        <v>40000</v>
      </c>
      <c r="AU175" s="35">
        <f t="shared" si="182"/>
        <v>184500</v>
      </c>
      <c r="AV175" s="35">
        <f t="shared" si="182"/>
        <v>926895</v>
      </c>
    </row>
    <row r="178" spans="1:48">
      <c r="A178" s="29" t="s">
        <v>398</v>
      </c>
    </row>
    <row r="179" spans="1:48" s="56" customFormat="1" ht="15.75" customHeight="1">
      <c r="A179" s="74" t="s">
        <v>0</v>
      </c>
      <c r="B179" s="74" t="s">
        <v>1</v>
      </c>
      <c r="C179" s="74" t="s">
        <v>2</v>
      </c>
      <c r="D179" s="74" t="s">
        <v>382</v>
      </c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 t="s">
        <v>386</v>
      </c>
      <c r="AS179" s="74"/>
      <c r="AT179" s="74" t="s">
        <v>383</v>
      </c>
      <c r="AU179" s="74" t="s">
        <v>384</v>
      </c>
      <c r="AV179" s="74"/>
    </row>
    <row r="180" spans="1:48" s="56" customFormat="1">
      <c r="A180" s="75"/>
      <c r="B180" s="75"/>
      <c r="C180" s="75"/>
      <c r="D180" s="77" t="s">
        <v>107</v>
      </c>
      <c r="E180" s="77"/>
      <c r="F180" s="77"/>
      <c r="G180" s="77"/>
      <c r="H180" s="77"/>
      <c r="I180" s="77"/>
      <c r="J180" s="77"/>
      <c r="K180" s="77"/>
      <c r="L180" s="77" t="s">
        <v>109</v>
      </c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 t="s">
        <v>110</v>
      </c>
      <c r="Y180" s="77"/>
      <c r="Z180" s="77"/>
      <c r="AA180" s="77"/>
      <c r="AB180" s="77" t="s">
        <v>385</v>
      </c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8" t="s">
        <v>113</v>
      </c>
      <c r="AO180" s="78"/>
      <c r="AP180" s="78"/>
      <c r="AQ180" s="78"/>
      <c r="AR180" s="75"/>
      <c r="AS180" s="75"/>
      <c r="AT180" s="75"/>
      <c r="AU180" s="75"/>
      <c r="AV180" s="75"/>
    </row>
    <row r="181" spans="1:48" s="56" customFormat="1" ht="63">
      <c r="A181" s="76"/>
      <c r="B181" s="76"/>
      <c r="C181" s="76"/>
      <c r="D181" s="30" t="s">
        <v>387</v>
      </c>
      <c r="E181" s="30" t="s">
        <v>388</v>
      </c>
      <c r="F181" s="30" t="s">
        <v>389</v>
      </c>
      <c r="G181" s="30" t="s">
        <v>386</v>
      </c>
      <c r="H181" s="30" t="s">
        <v>108</v>
      </c>
      <c r="I181" s="30" t="s">
        <v>388</v>
      </c>
      <c r="J181" s="30" t="s">
        <v>389</v>
      </c>
      <c r="K181" s="31" t="s">
        <v>386</v>
      </c>
      <c r="L181" s="30" t="s">
        <v>390</v>
      </c>
      <c r="M181" s="30" t="s">
        <v>388</v>
      </c>
      <c r="N181" s="30" t="s">
        <v>389</v>
      </c>
      <c r="O181" s="30" t="s">
        <v>386</v>
      </c>
      <c r="P181" s="30" t="s">
        <v>391</v>
      </c>
      <c r="Q181" s="30" t="s">
        <v>388</v>
      </c>
      <c r="R181" s="30" t="s">
        <v>389</v>
      </c>
      <c r="S181" s="30" t="s">
        <v>386</v>
      </c>
      <c r="T181" s="30" t="s">
        <v>392</v>
      </c>
      <c r="U181" s="30" t="s">
        <v>388</v>
      </c>
      <c r="V181" s="30" t="s">
        <v>389</v>
      </c>
      <c r="W181" s="30" t="s">
        <v>386</v>
      </c>
      <c r="X181" s="30" t="s">
        <v>393</v>
      </c>
      <c r="Y181" s="30" t="s">
        <v>388</v>
      </c>
      <c r="Z181" s="30" t="s">
        <v>389</v>
      </c>
      <c r="AA181" s="30" t="s">
        <v>386</v>
      </c>
      <c r="AB181" s="30" t="s">
        <v>394</v>
      </c>
      <c r="AC181" s="30" t="s">
        <v>388</v>
      </c>
      <c r="AD181" s="30" t="s">
        <v>389</v>
      </c>
      <c r="AE181" s="30" t="s">
        <v>386</v>
      </c>
      <c r="AF181" s="30" t="s">
        <v>111</v>
      </c>
      <c r="AG181" s="31" t="s">
        <v>388</v>
      </c>
      <c r="AH181" s="30" t="s">
        <v>389</v>
      </c>
      <c r="AI181" s="30" t="s">
        <v>386</v>
      </c>
      <c r="AJ181" s="30" t="s">
        <v>395</v>
      </c>
      <c r="AK181" s="30" t="s">
        <v>388</v>
      </c>
      <c r="AL181" s="30" t="s">
        <v>389</v>
      </c>
      <c r="AM181" s="30" t="s">
        <v>386</v>
      </c>
      <c r="AN181" s="30" t="s">
        <v>393</v>
      </c>
      <c r="AO181" s="30" t="s">
        <v>388</v>
      </c>
      <c r="AP181" s="30" t="s">
        <v>389</v>
      </c>
      <c r="AQ181" s="30" t="s">
        <v>386</v>
      </c>
      <c r="AR181" s="30" t="s">
        <v>160</v>
      </c>
      <c r="AS181" s="30" t="s">
        <v>161</v>
      </c>
      <c r="AT181" s="76"/>
      <c r="AU181" s="30" t="s">
        <v>160</v>
      </c>
      <c r="AV181" s="30" t="s">
        <v>161</v>
      </c>
    </row>
    <row r="182" spans="1:48">
      <c r="A182" s="42">
        <v>1</v>
      </c>
      <c r="B182" s="32" t="s">
        <v>188</v>
      </c>
      <c r="C182" s="32">
        <v>0.4</v>
      </c>
      <c r="D182" s="32">
        <v>0</v>
      </c>
      <c r="E182" s="32">
        <v>0</v>
      </c>
      <c r="F182" s="32">
        <v>0</v>
      </c>
      <c r="G182" s="32">
        <v>0</v>
      </c>
      <c r="H182" s="32">
        <v>2</v>
      </c>
      <c r="I182" s="32">
        <v>4</v>
      </c>
      <c r="J182" s="32">
        <v>1</v>
      </c>
      <c r="K182" s="32">
        <v>1</v>
      </c>
      <c r="L182" s="32">
        <v>0</v>
      </c>
      <c r="M182" s="32">
        <v>0</v>
      </c>
      <c r="N182" s="32">
        <v>0</v>
      </c>
      <c r="O182" s="32">
        <v>0</v>
      </c>
      <c r="P182" s="32">
        <v>2</v>
      </c>
      <c r="Q182" s="32">
        <v>2</v>
      </c>
      <c r="R182" s="32">
        <v>1</v>
      </c>
      <c r="S182" s="32">
        <v>0.5</v>
      </c>
      <c r="T182" s="32">
        <v>3</v>
      </c>
      <c r="U182" s="32">
        <v>2</v>
      </c>
      <c r="V182" s="32">
        <v>1</v>
      </c>
      <c r="W182" s="32">
        <v>0.75</v>
      </c>
      <c r="X182" s="32">
        <v>20</v>
      </c>
      <c r="Y182" s="32">
        <v>5</v>
      </c>
      <c r="Z182" s="32">
        <v>1</v>
      </c>
      <c r="AA182" s="32">
        <v>12.5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7</v>
      </c>
      <c r="AO182" s="32">
        <v>6</v>
      </c>
      <c r="AP182" s="32">
        <v>1</v>
      </c>
      <c r="AQ182" s="32">
        <v>5.25</v>
      </c>
      <c r="AR182" s="32">
        <f>SUM(AQ182,AM182,AI182,AE182,AA182,W182,S182,O182,K182,G182)</f>
        <v>20</v>
      </c>
      <c r="AS182" s="32">
        <f>AR182/C182</f>
        <v>50</v>
      </c>
      <c r="AT182" s="32">
        <v>40000</v>
      </c>
      <c r="AU182" s="32">
        <f>AR182*AT182</f>
        <v>800000</v>
      </c>
      <c r="AV182" s="32">
        <f>AS182*AT182</f>
        <v>2000000</v>
      </c>
    </row>
    <row r="183" spans="1:48">
      <c r="A183" s="42">
        <v>2</v>
      </c>
      <c r="B183" s="32" t="s">
        <v>189</v>
      </c>
      <c r="C183" s="32">
        <v>0.125</v>
      </c>
      <c r="D183" s="32">
        <v>0</v>
      </c>
      <c r="E183" s="32">
        <v>0</v>
      </c>
      <c r="F183" s="32">
        <v>0</v>
      </c>
      <c r="G183" s="32">
        <v>0</v>
      </c>
      <c r="H183" s="32">
        <v>2</v>
      </c>
      <c r="I183" s="32">
        <v>2</v>
      </c>
      <c r="J183" s="32">
        <v>1</v>
      </c>
      <c r="K183" s="32">
        <v>0.5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2</v>
      </c>
      <c r="U183" s="32">
        <v>2</v>
      </c>
      <c r="V183" s="32">
        <v>1</v>
      </c>
      <c r="W183" s="32">
        <v>0.5</v>
      </c>
      <c r="X183" s="32">
        <v>10</v>
      </c>
      <c r="Y183" s="32">
        <v>4</v>
      </c>
      <c r="Z183" s="32">
        <v>1</v>
      </c>
      <c r="AA183" s="32">
        <v>5</v>
      </c>
      <c r="AB183" s="32">
        <v>0</v>
      </c>
      <c r="AC183" s="32">
        <v>0</v>
      </c>
      <c r="AD183" s="32">
        <v>0</v>
      </c>
      <c r="AE183" s="32">
        <v>0</v>
      </c>
      <c r="AF183" s="32">
        <v>0</v>
      </c>
      <c r="AG183" s="32">
        <v>0</v>
      </c>
      <c r="AH183" s="32">
        <v>0</v>
      </c>
      <c r="AI183" s="32">
        <v>0</v>
      </c>
      <c r="AJ183" s="32">
        <v>0</v>
      </c>
      <c r="AK183" s="32">
        <v>0</v>
      </c>
      <c r="AL183" s="32">
        <v>0</v>
      </c>
      <c r="AM183" s="32">
        <v>0</v>
      </c>
      <c r="AN183" s="32">
        <v>4</v>
      </c>
      <c r="AO183" s="32">
        <v>4</v>
      </c>
      <c r="AP183" s="32">
        <v>1</v>
      </c>
      <c r="AQ183" s="32">
        <v>2</v>
      </c>
      <c r="AR183" s="32">
        <f t="shared" ref="AR183:AR211" si="183">SUM(AQ183,AM183,AI183,AE183,AA183,W183,S183,O183,K183,G183)</f>
        <v>8</v>
      </c>
      <c r="AS183" s="32">
        <f t="shared" ref="AS183:AS211" si="184">AR183/C183</f>
        <v>64</v>
      </c>
      <c r="AT183" s="32">
        <v>40000</v>
      </c>
      <c r="AU183" s="32">
        <f t="shared" ref="AU183:AU211" si="185">AR183*AT183</f>
        <v>320000</v>
      </c>
      <c r="AV183" s="32">
        <f t="shared" ref="AV183:AV211" si="186">AS183*AT183</f>
        <v>2560000</v>
      </c>
    </row>
    <row r="184" spans="1:48">
      <c r="A184" s="42">
        <v>3</v>
      </c>
      <c r="B184" s="32" t="s">
        <v>190</v>
      </c>
      <c r="C184" s="32">
        <v>0.75</v>
      </c>
      <c r="D184" s="32">
        <v>0</v>
      </c>
      <c r="E184" s="32">
        <v>0</v>
      </c>
      <c r="F184" s="32">
        <v>0</v>
      </c>
      <c r="G184" s="32">
        <v>0</v>
      </c>
      <c r="H184" s="32">
        <v>2</v>
      </c>
      <c r="I184" s="32">
        <v>6</v>
      </c>
      <c r="J184" s="32">
        <v>1</v>
      </c>
      <c r="K184" s="32">
        <v>1.5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3</v>
      </c>
      <c r="U184" s="32">
        <v>2</v>
      </c>
      <c r="V184" s="32">
        <v>1</v>
      </c>
      <c r="W184" s="32">
        <v>0.75</v>
      </c>
      <c r="X184" s="32">
        <v>20</v>
      </c>
      <c r="Y184" s="32">
        <v>5</v>
      </c>
      <c r="Z184" s="32">
        <v>1</v>
      </c>
      <c r="AA184" s="32">
        <v>12.5</v>
      </c>
      <c r="AB184" s="32">
        <v>0</v>
      </c>
      <c r="AC184" s="32">
        <v>0</v>
      </c>
      <c r="AD184" s="32">
        <v>0</v>
      </c>
      <c r="AE184" s="32">
        <v>0</v>
      </c>
      <c r="AF184" s="32">
        <v>0</v>
      </c>
      <c r="AG184" s="32">
        <v>0</v>
      </c>
      <c r="AH184" s="32">
        <v>0</v>
      </c>
      <c r="AI184" s="32">
        <v>0</v>
      </c>
      <c r="AJ184" s="32">
        <v>0</v>
      </c>
      <c r="AK184" s="32">
        <v>0</v>
      </c>
      <c r="AL184" s="32">
        <v>0</v>
      </c>
      <c r="AM184" s="32">
        <v>0</v>
      </c>
      <c r="AN184" s="32">
        <v>7</v>
      </c>
      <c r="AO184" s="32">
        <v>5</v>
      </c>
      <c r="AP184" s="32">
        <v>1</v>
      </c>
      <c r="AQ184" s="32">
        <v>4.375</v>
      </c>
      <c r="AR184" s="32">
        <f t="shared" si="183"/>
        <v>19.125</v>
      </c>
      <c r="AS184" s="32">
        <f t="shared" si="184"/>
        <v>25.5</v>
      </c>
      <c r="AT184" s="32">
        <v>40000</v>
      </c>
      <c r="AU184" s="32">
        <f t="shared" si="185"/>
        <v>765000</v>
      </c>
      <c r="AV184" s="32">
        <f t="shared" si="186"/>
        <v>1020000</v>
      </c>
    </row>
    <row r="185" spans="1:48">
      <c r="A185" s="42">
        <v>4</v>
      </c>
      <c r="B185" s="32" t="s">
        <v>191</v>
      </c>
      <c r="C185" s="32">
        <v>0.25</v>
      </c>
      <c r="D185" s="32">
        <v>0</v>
      </c>
      <c r="E185" s="32">
        <v>0</v>
      </c>
      <c r="F185" s="32">
        <v>0</v>
      </c>
      <c r="G185" s="32">
        <v>0</v>
      </c>
      <c r="H185" s="32">
        <v>2</v>
      </c>
      <c r="I185" s="32">
        <v>3</v>
      </c>
      <c r="J185" s="32">
        <v>1</v>
      </c>
      <c r="K185" s="32">
        <v>0.75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2</v>
      </c>
      <c r="U185" s="32">
        <v>2</v>
      </c>
      <c r="V185" s="32">
        <v>1</v>
      </c>
      <c r="W185" s="32">
        <v>0.5</v>
      </c>
      <c r="X185" s="32">
        <v>15</v>
      </c>
      <c r="Y185" s="32">
        <v>5</v>
      </c>
      <c r="Z185" s="32">
        <v>1</v>
      </c>
      <c r="AA185" s="32">
        <v>9.375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0</v>
      </c>
      <c r="AI185" s="32">
        <v>0</v>
      </c>
      <c r="AJ185" s="32">
        <v>0</v>
      </c>
      <c r="AK185" s="32">
        <v>0</v>
      </c>
      <c r="AL185" s="32">
        <v>0</v>
      </c>
      <c r="AM185" s="32">
        <v>0</v>
      </c>
      <c r="AN185" s="32">
        <v>4</v>
      </c>
      <c r="AO185" s="32">
        <v>6</v>
      </c>
      <c r="AP185" s="32">
        <v>1</v>
      </c>
      <c r="AQ185" s="32">
        <v>3</v>
      </c>
      <c r="AR185" s="32">
        <f t="shared" si="183"/>
        <v>13.625</v>
      </c>
      <c r="AS185" s="32">
        <f t="shared" si="184"/>
        <v>54.5</v>
      </c>
      <c r="AT185" s="32">
        <v>40000</v>
      </c>
      <c r="AU185" s="32">
        <f t="shared" si="185"/>
        <v>545000</v>
      </c>
      <c r="AV185" s="32">
        <f t="shared" si="186"/>
        <v>2180000</v>
      </c>
    </row>
    <row r="186" spans="1:48">
      <c r="A186" s="42">
        <v>5</v>
      </c>
      <c r="B186" s="32" t="s">
        <v>192</v>
      </c>
      <c r="C186" s="32">
        <v>0.5</v>
      </c>
      <c r="D186" s="32">
        <v>0</v>
      </c>
      <c r="E186" s="32">
        <v>0</v>
      </c>
      <c r="F186" s="32">
        <v>0</v>
      </c>
      <c r="G186" s="32">
        <v>0</v>
      </c>
      <c r="H186" s="32">
        <v>2</v>
      </c>
      <c r="I186" s="32">
        <v>4</v>
      </c>
      <c r="J186" s="32">
        <v>1</v>
      </c>
      <c r="K186" s="32">
        <v>1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2</v>
      </c>
      <c r="U186" s="32">
        <v>2</v>
      </c>
      <c r="V186" s="32">
        <v>1</v>
      </c>
      <c r="W186" s="32">
        <v>0.5</v>
      </c>
      <c r="X186" s="32">
        <v>15</v>
      </c>
      <c r="Y186" s="32">
        <v>6</v>
      </c>
      <c r="Z186" s="32">
        <v>1</v>
      </c>
      <c r="AA186" s="32">
        <v>11.25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0</v>
      </c>
      <c r="AI186" s="32">
        <v>0</v>
      </c>
      <c r="AJ186" s="32">
        <v>0</v>
      </c>
      <c r="AK186" s="32">
        <v>0</v>
      </c>
      <c r="AL186" s="32">
        <v>0</v>
      </c>
      <c r="AM186" s="32">
        <v>0</v>
      </c>
      <c r="AN186" s="32">
        <v>5</v>
      </c>
      <c r="AO186" s="32">
        <v>7</v>
      </c>
      <c r="AP186" s="32">
        <v>1</v>
      </c>
      <c r="AQ186" s="32">
        <v>4.375</v>
      </c>
      <c r="AR186" s="32">
        <f t="shared" si="183"/>
        <v>17.125</v>
      </c>
      <c r="AS186" s="32">
        <f t="shared" si="184"/>
        <v>34.25</v>
      </c>
      <c r="AT186" s="32">
        <v>40000</v>
      </c>
      <c r="AU186" s="32">
        <f t="shared" si="185"/>
        <v>685000</v>
      </c>
      <c r="AV186" s="32">
        <f t="shared" si="186"/>
        <v>1370000</v>
      </c>
    </row>
    <row r="187" spans="1:48">
      <c r="A187" s="42">
        <v>6</v>
      </c>
      <c r="B187" s="32" t="s">
        <v>193</v>
      </c>
      <c r="C187" s="32">
        <v>0.25</v>
      </c>
      <c r="D187" s="32">
        <v>0</v>
      </c>
      <c r="E187" s="32">
        <v>0</v>
      </c>
      <c r="F187" s="32">
        <v>0</v>
      </c>
      <c r="G187" s="32">
        <v>0</v>
      </c>
      <c r="H187" s="32">
        <v>2</v>
      </c>
      <c r="I187" s="32">
        <v>4</v>
      </c>
      <c r="J187" s="32">
        <v>2</v>
      </c>
      <c r="K187" s="32">
        <v>2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3</v>
      </c>
      <c r="U187" s="32">
        <v>3</v>
      </c>
      <c r="V187" s="32">
        <v>1</v>
      </c>
      <c r="W187" s="32">
        <v>1.125</v>
      </c>
      <c r="X187" s="32">
        <v>10</v>
      </c>
      <c r="Y187" s="32">
        <v>6</v>
      </c>
      <c r="Z187" s="32">
        <v>1</v>
      </c>
      <c r="AA187" s="32">
        <v>7.5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2">
        <v>0</v>
      </c>
      <c r="AL187" s="32">
        <v>0</v>
      </c>
      <c r="AM187" s="32">
        <v>0</v>
      </c>
      <c r="AN187" s="32">
        <v>5</v>
      </c>
      <c r="AO187" s="32">
        <v>7</v>
      </c>
      <c r="AP187" s="32">
        <v>1</v>
      </c>
      <c r="AQ187" s="32">
        <v>4.375</v>
      </c>
      <c r="AR187" s="32">
        <f t="shared" si="183"/>
        <v>15</v>
      </c>
      <c r="AS187" s="32">
        <f t="shared" si="184"/>
        <v>60</v>
      </c>
      <c r="AT187" s="32">
        <v>40000</v>
      </c>
      <c r="AU187" s="32">
        <f t="shared" si="185"/>
        <v>600000</v>
      </c>
      <c r="AV187" s="32">
        <f t="shared" si="186"/>
        <v>2400000</v>
      </c>
    </row>
    <row r="188" spans="1:48">
      <c r="A188" s="42">
        <v>7</v>
      </c>
      <c r="B188" s="32" t="s">
        <v>194</v>
      </c>
      <c r="C188" s="32">
        <v>0.25</v>
      </c>
      <c r="D188" s="32">
        <v>0</v>
      </c>
      <c r="E188" s="32">
        <v>0</v>
      </c>
      <c r="F188" s="32">
        <v>0</v>
      </c>
      <c r="G188" s="32">
        <v>0</v>
      </c>
      <c r="H188" s="32">
        <v>2</v>
      </c>
      <c r="I188" s="32">
        <v>3</v>
      </c>
      <c r="J188" s="32">
        <v>1</v>
      </c>
      <c r="K188" s="32">
        <v>0.75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3</v>
      </c>
      <c r="U188" s="32">
        <v>2</v>
      </c>
      <c r="V188" s="32">
        <v>1</v>
      </c>
      <c r="W188" s="32">
        <v>0.75</v>
      </c>
      <c r="X188" s="32">
        <v>20</v>
      </c>
      <c r="Y188" s="32">
        <v>5</v>
      </c>
      <c r="Z188" s="32">
        <v>1</v>
      </c>
      <c r="AA188" s="32">
        <v>12.5</v>
      </c>
      <c r="AB188" s="32">
        <v>0</v>
      </c>
      <c r="AC188" s="32">
        <v>0</v>
      </c>
      <c r="AD188" s="32">
        <v>0</v>
      </c>
      <c r="AE188" s="32">
        <v>0</v>
      </c>
      <c r="AF188" s="32">
        <v>0</v>
      </c>
      <c r="AG188" s="32">
        <v>0</v>
      </c>
      <c r="AH188" s="32">
        <v>0</v>
      </c>
      <c r="AI188" s="32">
        <v>0</v>
      </c>
      <c r="AJ188" s="32">
        <v>0</v>
      </c>
      <c r="AK188" s="32">
        <v>0</v>
      </c>
      <c r="AL188" s="32">
        <v>0</v>
      </c>
      <c r="AM188" s="32">
        <v>0</v>
      </c>
      <c r="AN188" s="32">
        <v>5</v>
      </c>
      <c r="AO188" s="32">
        <v>6</v>
      </c>
      <c r="AP188" s="32">
        <v>1</v>
      </c>
      <c r="AQ188" s="32">
        <v>3.75</v>
      </c>
      <c r="AR188" s="32">
        <f t="shared" si="183"/>
        <v>17.75</v>
      </c>
      <c r="AS188" s="32">
        <f t="shared" si="184"/>
        <v>71</v>
      </c>
      <c r="AT188" s="32">
        <v>40000</v>
      </c>
      <c r="AU188" s="32">
        <f t="shared" si="185"/>
        <v>710000</v>
      </c>
      <c r="AV188" s="32">
        <f t="shared" si="186"/>
        <v>2840000</v>
      </c>
    </row>
    <row r="189" spans="1:48">
      <c r="A189" s="42">
        <v>8</v>
      </c>
      <c r="B189" s="32" t="s">
        <v>195</v>
      </c>
      <c r="C189" s="32">
        <v>0.8</v>
      </c>
      <c r="D189" s="32">
        <v>0</v>
      </c>
      <c r="E189" s="32">
        <v>0</v>
      </c>
      <c r="F189" s="32">
        <v>0</v>
      </c>
      <c r="G189" s="32">
        <v>0</v>
      </c>
      <c r="H189" s="32">
        <v>2</v>
      </c>
      <c r="I189" s="32">
        <v>6</v>
      </c>
      <c r="J189" s="32">
        <v>1</v>
      </c>
      <c r="K189" s="32">
        <v>1.5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3</v>
      </c>
      <c r="U189" s="32">
        <v>2</v>
      </c>
      <c r="V189" s="32">
        <v>1</v>
      </c>
      <c r="W189" s="32">
        <v>0.75</v>
      </c>
      <c r="X189" s="32">
        <v>15</v>
      </c>
      <c r="Y189" s="32">
        <v>6</v>
      </c>
      <c r="Z189" s="32">
        <v>1</v>
      </c>
      <c r="AA189" s="32">
        <v>11.25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5</v>
      </c>
      <c r="AO189" s="32">
        <v>6</v>
      </c>
      <c r="AP189" s="32">
        <v>1</v>
      </c>
      <c r="AQ189" s="32">
        <v>3.75</v>
      </c>
      <c r="AR189" s="32">
        <f t="shared" si="183"/>
        <v>17.25</v>
      </c>
      <c r="AS189" s="32">
        <f t="shared" si="184"/>
        <v>21.5625</v>
      </c>
      <c r="AT189" s="32">
        <v>40000</v>
      </c>
      <c r="AU189" s="32">
        <f t="shared" si="185"/>
        <v>690000</v>
      </c>
      <c r="AV189" s="32">
        <f t="shared" si="186"/>
        <v>862500</v>
      </c>
    </row>
    <row r="190" spans="1:48">
      <c r="A190" s="42">
        <v>9</v>
      </c>
      <c r="B190" s="32" t="s">
        <v>3</v>
      </c>
      <c r="C190" s="32">
        <v>0.125</v>
      </c>
      <c r="D190" s="32">
        <v>0</v>
      </c>
      <c r="E190" s="32">
        <v>0</v>
      </c>
      <c r="F190" s="32">
        <v>0</v>
      </c>
      <c r="G190" s="32">
        <v>0</v>
      </c>
      <c r="H190" s="32">
        <v>2</v>
      </c>
      <c r="I190" s="32">
        <v>2</v>
      </c>
      <c r="J190" s="32">
        <v>1</v>
      </c>
      <c r="K190" s="32">
        <v>0.5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2</v>
      </c>
      <c r="U190" s="32">
        <v>1</v>
      </c>
      <c r="V190" s="32">
        <v>1</v>
      </c>
      <c r="W190" s="32">
        <v>0.25</v>
      </c>
      <c r="X190" s="32">
        <v>10</v>
      </c>
      <c r="Y190" s="32">
        <v>4</v>
      </c>
      <c r="Z190" s="32">
        <v>1</v>
      </c>
      <c r="AA190" s="32">
        <v>5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N190" s="32">
        <v>4</v>
      </c>
      <c r="AO190" s="32">
        <v>4</v>
      </c>
      <c r="AP190" s="32">
        <v>1</v>
      </c>
      <c r="AQ190" s="32">
        <v>2</v>
      </c>
      <c r="AR190" s="32">
        <f t="shared" si="183"/>
        <v>7.75</v>
      </c>
      <c r="AS190" s="32">
        <f t="shared" si="184"/>
        <v>62</v>
      </c>
      <c r="AT190" s="32">
        <v>40000</v>
      </c>
      <c r="AU190" s="32">
        <f t="shared" si="185"/>
        <v>310000</v>
      </c>
      <c r="AV190" s="32">
        <f t="shared" si="186"/>
        <v>2480000</v>
      </c>
    </row>
    <row r="191" spans="1:48">
      <c r="A191" s="42">
        <v>10</v>
      </c>
      <c r="B191" s="32" t="s">
        <v>196</v>
      </c>
      <c r="C191" s="32">
        <v>0.5</v>
      </c>
      <c r="D191" s="32">
        <v>0</v>
      </c>
      <c r="E191" s="32">
        <v>0</v>
      </c>
      <c r="F191" s="32">
        <v>0</v>
      </c>
      <c r="G191" s="32">
        <v>0</v>
      </c>
      <c r="H191" s="32">
        <v>2</v>
      </c>
      <c r="I191" s="32">
        <v>5</v>
      </c>
      <c r="J191" s="32">
        <v>1</v>
      </c>
      <c r="K191" s="32">
        <v>1.25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4</v>
      </c>
      <c r="U191" s="32">
        <v>2</v>
      </c>
      <c r="V191" s="32">
        <v>1</v>
      </c>
      <c r="W191" s="32">
        <v>1</v>
      </c>
      <c r="X191" s="32">
        <v>10</v>
      </c>
      <c r="Y191" s="32">
        <v>6</v>
      </c>
      <c r="Z191" s="32">
        <v>1</v>
      </c>
      <c r="AA191" s="32">
        <v>7.5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4</v>
      </c>
      <c r="AO191" s="32">
        <v>6</v>
      </c>
      <c r="AP191" s="32">
        <v>1</v>
      </c>
      <c r="AQ191" s="32">
        <v>3</v>
      </c>
      <c r="AR191" s="32">
        <f t="shared" si="183"/>
        <v>12.75</v>
      </c>
      <c r="AS191" s="32">
        <f t="shared" si="184"/>
        <v>25.5</v>
      </c>
      <c r="AT191" s="32">
        <v>40000</v>
      </c>
      <c r="AU191" s="32">
        <f t="shared" si="185"/>
        <v>510000</v>
      </c>
      <c r="AV191" s="32">
        <f t="shared" si="186"/>
        <v>1020000</v>
      </c>
    </row>
    <row r="192" spans="1:48">
      <c r="A192" s="42">
        <v>11</v>
      </c>
      <c r="B192" s="32" t="s">
        <v>197</v>
      </c>
      <c r="C192" s="32">
        <v>0.25</v>
      </c>
      <c r="D192" s="32">
        <v>0</v>
      </c>
      <c r="E192" s="32">
        <v>0</v>
      </c>
      <c r="F192" s="32">
        <v>0</v>
      </c>
      <c r="G192" s="32">
        <v>0</v>
      </c>
      <c r="H192" s="32">
        <v>2</v>
      </c>
      <c r="I192" s="32">
        <v>3</v>
      </c>
      <c r="J192" s="32">
        <v>1</v>
      </c>
      <c r="K192" s="32">
        <v>0.75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2</v>
      </c>
      <c r="U192" s="32">
        <v>2</v>
      </c>
      <c r="V192" s="32">
        <v>1</v>
      </c>
      <c r="W192" s="32">
        <v>0.5</v>
      </c>
      <c r="X192" s="32">
        <v>15</v>
      </c>
      <c r="Y192" s="32">
        <v>5</v>
      </c>
      <c r="Z192" s="32">
        <v>1</v>
      </c>
      <c r="AA192" s="32">
        <v>9.375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4</v>
      </c>
      <c r="AO192" s="32">
        <v>6</v>
      </c>
      <c r="AP192" s="32">
        <v>1</v>
      </c>
      <c r="AQ192" s="32">
        <v>3</v>
      </c>
      <c r="AR192" s="32">
        <f t="shared" si="183"/>
        <v>13.625</v>
      </c>
      <c r="AS192" s="32">
        <f t="shared" si="184"/>
        <v>54.5</v>
      </c>
      <c r="AT192" s="32">
        <v>40000</v>
      </c>
      <c r="AU192" s="32">
        <f t="shared" si="185"/>
        <v>545000</v>
      </c>
      <c r="AV192" s="32">
        <f t="shared" si="186"/>
        <v>2180000</v>
      </c>
    </row>
    <row r="193" spans="1:48">
      <c r="A193" s="42">
        <v>12</v>
      </c>
      <c r="B193" s="32" t="s">
        <v>198</v>
      </c>
      <c r="C193" s="32">
        <v>0.5</v>
      </c>
      <c r="D193" s="32">
        <v>0</v>
      </c>
      <c r="E193" s="32">
        <v>0</v>
      </c>
      <c r="F193" s="32">
        <v>0</v>
      </c>
      <c r="G193" s="32">
        <v>0</v>
      </c>
      <c r="H193" s="32">
        <v>2</v>
      </c>
      <c r="I193" s="32">
        <v>4</v>
      </c>
      <c r="J193" s="32">
        <v>1</v>
      </c>
      <c r="K193" s="32">
        <v>1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4</v>
      </c>
      <c r="U193" s="32">
        <v>2</v>
      </c>
      <c r="V193" s="32">
        <v>1</v>
      </c>
      <c r="W193" s="32">
        <v>1</v>
      </c>
      <c r="X193" s="32">
        <v>15</v>
      </c>
      <c r="Y193" s="32">
        <v>6</v>
      </c>
      <c r="Z193" s="32">
        <v>1</v>
      </c>
      <c r="AA193" s="32">
        <v>11.25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6</v>
      </c>
      <c r="AO193" s="32">
        <v>7</v>
      </c>
      <c r="AP193" s="32">
        <v>1</v>
      </c>
      <c r="AQ193" s="32">
        <v>5.25</v>
      </c>
      <c r="AR193" s="32">
        <f t="shared" si="183"/>
        <v>18.5</v>
      </c>
      <c r="AS193" s="32">
        <f t="shared" si="184"/>
        <v>37</v>
      </c>
      <c r="AT193" s="32">
        <v>40000</v>
      </c>
      <c r="AU193" s="32">
        <f t="shared" si="185"/>
        <v>740000</v>
      </c>
      <c r="AV193" s="32">
        <f t="shared" si="186"/>
        <v>1480000</v>
      </c>
    </row>
    <row r="194" spans="1:48">
      <c r="A194" s="42">
        <v>13</v>
      </c>
      <c r="B194" s="32" t="s">
        <v>199</v>
      </c>
      <c r="C194" s="32">
        <v>0.5</v>
      </c>
      <c r="D194" s="32">
        <v>0</v>
      </c>
      <c r="E194" s="32">
        <v>0</v>
      </c>
      <c r="F194" s="32">
        <v>0</v>
      </c>
      <c r="G194" s="32">
        <v>0</v>
      </c>
      <c r="H194" s="32">
        <v>2</v>
      </c>
      <c r="I194" s="32">
        <v>5</v>
      </c>
      <c r="J194" s="32">
        <v>1</v>
      </c>
      <c r="K194" s="32">
        <v>1.25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5</v>
      </c>
      <c r="U194" s="32">
        <v>2</v>
      </c>
      <c r="V194" s="32">
        <v>1</v>
      </c>
      <c r="W194" s="32">
        <v>1.25</v>
      </c>
      <c r="X194" s="32">
        <v>20</v>
      </c>
      <c r="Y194" s="32">
        <v>6</v>
      </c>
      <c r="Z194" s="32">
        <v>1</v>
      </c>
      <c r="AA194" s="32">
        <v>15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7</v>
      </c>
      <c r="AO194" s="32">
        <v>7</v>
      </c>
      <c r="AP194" s="32">
        <v>1</v>
      </c>
      <c r="AQ194" s="32">
        <v>6.125</v>
      </c>
      <c r="AR194" s="32">
        <f t="shared" si="183"/>
        <v>23.625</v>
      </c>
      <c r="AS194" s="32">
        <f t="shared" si="184"/>
        <v>47.25</v>
      </c>
      <c r="AT194" s="32">
        <v>40000</v>
      </c>
      <c r="AU194" s="32">
        <f t="shared" si="185"/>
        <v>945000</v>
      </c>
      <c r="AV194" s="32">
        <f t="shared" si="186"/>
        <v>1890000</v>
      </c>
    </row>
    <row r="195" spans="1:48">
      <c r="A195" s="42">
        <v>14</v>
      </c>
      <c r="B195" s="32" t="s">
        <v>177</v>
      </c>
      <c r="C195" s="32">
        <v>0.25</v>
      </c>
      <c r="D195" s="32">
        <v>0</v>
      </c>
      <c r="E195" s="32">
        <v>0</v>
      </c>
      <c r="F195" s="32">
        <v>0</v>
      </c>
      <c r="G195" s="32">
        <v>0</v>
      </c>
      <c r="H195" s="32">
        <v>2</v>
      </c>
      <c r="I195" s="32">
        <v>3</v>
      </c>
      <c r="J195" s="32">
        <v>1</v>
      </c>
      <c r="K195" s="32">
        <v>0.75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2</v>
      </c>
      <c r="U195" s="32">
        <v>1</v>
      </c>
      <c r="V195" s="32">
        <v>1</v>
      </c>
      <c r="W195" s="32">
        <v>0.25</v>
      </c>
      <c r="X195" s="32">
        <v>15</v>
      </c>
      <c r="Y195" s="32">
        <v>5</v>
      </c>
      <c r="Z195" s="32">
        <v>1</v>
      </c>
      <c r="AA195" s="32">
        <v>9.375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N195" s="32">
        <v>5</v>
      </c>
      <c r="AO195" s="32">
        <v>6</v>
      </c>
      <c r="AP195" s="32">
        <v>1</v>
      </c>
      <c r="AQ195" s="32">
        <v>3.75</v>
      </c>
      <c r="AR195" s="32">
        <f t="shared" si="183"/>
        <v>14.125</v>
      </c>
      <c r="AS195" s="32">
        <f t="shared" si="184"/>
        <v>56.5</v>
      </c>
      <c r="AT195" s="32">
        <v>40000</v>
      </c>
      <c r="AU195" s="32">
        <f t="shared" si="185"/>
        <v>565000</v>
      </c>
      <c r="AV195" s="32">
        <f t="shared" si="186"/>
        <v>2260000</v>
      </c>
    </row>
    <row r="196" spans="1:48">
      <c r="A196" s="42">
        <v>15</v>
      </c>
      <c r="B196" s="32" t="s">
        <v>200</v>
      </c>
      <c r="C196" s="32">
        <v>0.125</v>
      </c>
      <c r="D196" s="32">
        <v>0</v>
      </c>
      <c r="E196" s="32">
        <v>0</v>
      </c>
      <c r="F196" s="32">
        <v>0</v>
      </c>
      <c r="G196" s="32">
        <v>0</v>
      </c>
      <c r="H196" s="32">
        <v>2</v>
      </c>
      <c r="I196" s="32">
        <v>2</v>
      </c>
      <c r="J196" s="32">
        <v>1</v>
      </c>
      <c r="K196" s="32">
        <v>0.5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1</v>
      </c>
      <c r="W196" s="32">
        <v>0</v>
      </c>
      <c r="X196" s="32">
        <v>10</v>
      </c>
      <c r="Y196" s="32">
        <v>4</v>
      </c>
      <c r="Z196" s="32">
        <v>1</v>
      </c>
      <c r="AA196" s="32">
        <v>5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N196" s="32">
        <v>3</v>
      </c>
      <c r="AO196" s="32">
        <v>4</v>
      </c>
      <c r="AP196" s="32">
        <v>1</v>
      </c>
      <c r="AQ196" s="32">
        <v>1.5</v>
      </c>
      <c r="AR196" s="32">
        <f t="shared" si="183"/>
        <v>7</v>
      </c>
      <c r="AS196" s="32">
        <f t="shared" si="184"/>
        <v>56</v>
      </c>
      <c r="AT196" s="32">
        <v>40000</v>
      </c>
      <c r="AU196" s="32">
        <f t="shared" si="185"/>
        <v>280000</v>
      </c>
      <c r="AV196" s="32">
        <f t="shared" si="186"/>
        <v>2240000</v>
      </c>
    </row>
    <row r="197" spans="1:48">
      <c r="A197" s="42">
        <v>16</v>
      </c>
      <c r="B197" s="32" t="s">
        <v>201</v>
      </c>
      <c r="C197" s="32">
        <v>0.4</v>
      </c>
      <c r="D197" s="32">
        <v>0</v>
      </c>
      <c r="E197" s="32">
        <v>0</v>
      </c>
      <c r="F197" s="32">
        <v>0</v>
      </c>
      <c r="G197" s="32">
        <v>0</v>
      </c>
      <c r="H197" s="32">
        <v>2</v>
      </c>
      <c r="I197" s="32">
        <v>3</v>
      </c>
      <c r="J197" s="32">
        <v>1</v>
      </c>
      <c r="K197" s="32">
        <v>0.75</v>
      </c>
      <c r="L197" s="32">
        <v>0</v>
      </c>
      <c r="M197" s="32">
        <v>0</v>
      </c>
      <c r="N197" s="32">
        <v>0</v>
      </c>
      <c r="O197" s="32">
        <v>0</v>
      </c>
      <c r="P197" s="32">
        <v>1</v>
      </c>
      <c r="Q197" s="32">
        <v>3</v>
      </c>
      <c r="R197" s="32">
        <v>1</v>
      </c>
      <c r="S197" s="32">
        <v>0.375</v>
      </c>
      <c r="T197" s="32">
        <v>4</v>
      </c>
      <c r="U197" s="32">
        <v>2</v>
      </c>
      <c r="V197" s="32">
        <v>1</v>
      </c>
      <c r="W197" s="32">
        <v>1</v>
      </c>
      <c r="X197" s="32">
        <v>20</v>
      </c>
      <c r="Y197" s="32">
        <v>5</v>
      </c>
      <c r="Z197" s="32">
        <v>1</v>
      </c>
      <c r="AA197" s="32">
        <v>12.5</v>
      </c>
      <c r="AB197" s="32">
        <v>0</v>
      </c>
      <c r="AC197" s="32">
        <v>0</v>
      </c>
      <c r="AD197" s="32">
        <v>0</v>
      </c>
      <c r="AE197" s="32">
        <v>0</v>
      </c>
      <c r="AF197" s="32">
        <v>0</v>
      </c>
      <c r="AG197" s="32">
        <v>0</v>
      </c>
      <c r="AH197" s="32">
        <v>0</v>
      </c>
      <c r="AI197" s="32">
        <v>0</v>
      </c>
      <c r="AJ197" s="32">
        <v>0</v>
      </c>
      <c r="AK197" s="32">
        <v>0</v>
      </c>
      <c r="AL197" s="32">
        <v>0</v>
      </c>
      <c r="AM197" s="32">
        <v>0</v>
      </c>
      <c r="AN197" s="32">
        <v>5</v>
      </c>
      <c r="AO197" s="32">
        <v>6</v>
      </c>
      <c r="AP197" s="32">
        <v>1</v>
      </c>
      <c r="AQ197" s="32">
        <v>3.75</v>
      </c>
      <c r="AR197" s="32">
        <f t="shared" si="183"/>
        <v>18.375</v>
      </c>
      <c r="AS197" s="32">
        <f t="shared" si="184"/>
        <v>45.9375</v>
      </c>
      <c r="AT197" s="32">
        <v>40000</v>
      </c>
      <c r="AU197" s="32">
        <f t="shared" si="185"/>
        <v>735000</v>
      </c>
      <c r="AV197" s="32">
        <f t="shared" si="186"/>
        <v>1837500</v>
      </c>
    </row>
    <row r="198" spans="1:48">
      <c r="A198" s="42">
        <v>17</v>
      </c>
      <c r="B198" s="32" t="s">
        <v>202</v>
      </c>
      <c r="C198" s="32">
        <v>0.25</v>
      </c>
      <c r="D198" s="32">
        <v>0</v>
      </c>
      <c r="E198" s="32">
        <v>0</v>
      </c>
      <c r="F198" s="32">
        <v>0</v>
      </c>
      <c r="G198" s="32">
        <v>0</v>
      </c>
      <c r="H198" s="32">
        <v>2</v>
      </c>
      <c r="I198" s="32">
        <v>3</v>
      </c>
      <c r="J198" s="32">
        <v>1</v>
      </c>
      <c r="K198" s="32">
        <v>0.75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2</v>
      </c>
      <c r="U198" s="32">
        <v>2</v>
      </c>
      <c r="V198" s="32">
        <v>1</v>
      </c>
      <c r="W198" s="32">
        <v>0.5</v>
      </c>
      <c r="X198" s="32">
        <v>10</v>
      </c>
      <c r="Y198" s="32">
        <v>5</v>
      </c>
      <c r="Z198" s="32">
        <v>1</v>
      </c>
      <c r="AA198" s="32">
        <v>6.25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0</v>
      </c>
      <c r="AI198" s="32">
        <v>0</v>
      </c>
      <c r="AJ198" s="32">
        <v>0</v>
      </c>
      <c r="AK198" s="32">
        <v>0</v>
      </c>
      <c r="AL198" s="32">
        <v>0</v>
      </c>
      <c r="AM198" s="32">
        <v>0</v>
      </c>
      <c r="AN198" s="32">
        <v>4</v>
      </c>
      <c r="AO198" s="32">
        <v>6</v>
      </c>
      <c r="AP198" s="32">
        <v>1</v>
      </c>
      <c r="AQ198" s="32">
        <v>3</v>
      </c>
      <c r="AR198" s="32">
        <f t="shared" si="183"/>
        <v>10.5</v>
      </c>
      <c r="AS198" s="32">
        <f t="shared" si="184"/>
        <v>42</v>
      </c>
      <c r="AT198" s="32">
        <v>40000</v>
      </c>
      <c r="AU198" s="32">
        <f t="shared" si="185"/>
        <v>420000</v>
      </c>
      <c r="AV198" s="32">
        <f t="shared" si="186"/>
        <v>1680000</v>
      </c>
    </row>
    <row r="199" spans="1:48">
      <c r="A199" s="42">
        <v>18</v>
      </c>
      <c r="B199" s="32" t="s">
        <v>203</v>
      </c>
      <c r="C199" s="32">
        <v>0.25</v>
      </c>
      <c r="D199" s="32">
        <v>0</v>
      </c>
      <c r="E199" s="32">
        <v>0</v>
      </c>
      <c r="F199" s="32">
        <v>0</v>
      </c>
      <c r="G199" s="32">
        <v>0</v>
      </c>
      <c r="H199" s="32">
        <v>2</v>
      </c>
      <c r="I199" s="32">
        <v>3</v>
      </c>
      <c r="J199" s="32">
        <v>1</v>
      </c>
      <c r="K199" s="32">
        <v>0.75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2</v>
      </c>
      <c r="U199" s="32">
        <v>1</v>
      </c>
      <c r="V199" s="32">
        <v>1</v>
      </c>
      <c r="W199" s="32">
        <v>0.25</v>
      </c>
      <c r="X199" s="32">
        <v>15</v>
      </c>
      <c r="Y199" s="32">
        <v>5</v>
      </c>
      <c r="Z199" s="32">
        <v>1</v>
      </c>
      <c r="AA199" s="32">
        <v>9.375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N199" s="32">
        <v>5</v>
      </c>
      <c r="AO199" s="32">
        <v>6</v>
      </c>
      <c r="AP199" s="32">
        <v>1</v>
      </c>
      <c r="AQ199" s="32">
        <v>3.75</v>
      </c>
      <c r="AR199" s="32">
        <f t="shared" si="183"/>
        <v>14.125</v>
      </c>
      <c r="AS199" s="32">
        <f t="shared" si="184"/>
        <v>56.5</v>
      </c>
      <c r="AT199" s="32">
        <v>40000</v>
      </c>
      <c r="AU199" s="32">
        <f t="shared" si="185"/>
        <v>565000</v>
      </c>
      <c r="AV199" s="32">
        <f t="shared" si="186"/>
        <v>2260000</v>
      </c>
    </row>
    <row r="200" spans="1:48">
      <c r="A200" s="42">
        <v>19</v>
      </c>
      <c r="B200" s="32" t="s">
        <v>115</v>
      </c>
      <c r="C200" s="32">
        <v>0.25</v>
      </c>
      <c r="D200" s="32">
        <v>0</v>
      </c>
      <c r="E200" s="32">
        <v>0</v>
      </c>
      <c r="F200" s="32">
        <v>0</v>
      </c>
      <c r="G200" s="32">
        <v>0</v>
      </c>
      <c r="H200" s="32">
        <v>2</v>
      </c>
      <c r="I200" s="32">
        <v>4</v>
      </c>
      <c r="J200" s="32">
        <v>1</v>
      </c>
      <c r="K200" s="32">
        <v>1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3</v>
      </c>
      <c r="U200" s="32">
        <v>1</v>
      </c>
      <c r="V200" s="32">
        <v>1</v>
      </c>
      <c r="W200" s="32">
        <v>0.375</v>
      </c>
      <c r="X200" s="32">
        <v>10</v>
      </c>
      <c r="Y200" s="32">
        <v>5</v>
      </c>
      <c r="Z200" s="32">
        <v>1</v>
      </c>
      <c r="AA200" s="32">
        <v>6.25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N200" s="32">
        <v>5</v>
      </c>
      <c r="AO200" s="32">
        <v>6</v>
      </c>
      <c r="AP200" s="32">
        <v>1</v>
      </c>
      <c r="AQ200" s="32">
        <v>3.75</v>
      </c>
      <c r="AR200" s="32">
        <f t="shared" si="183"/>
        <v>11.375</v>
      </c>
      <c r="AS200" s="32">
        <f t="shared" si="184"/>
        <v>45.5</v>
      </c>
      <c r="AT200" s="32">
        <v>40000</v>
      </c>
      <c r="AU200" s="32">
        <f t="shared" si="185"/>
        <v>455000</v>
      </c>
      <c r="AV200" s="32">
        <f t="shared" si="186"/>
        <v>1820000</v>
      </c>
    </row>
    <row r="201" spans="1:48">
      <c r="A201" s="42">
        <v>20</v>
      </c>
      <c r="B201" s="32" t="s">
        <v>204</v>
      </c>
      <c r="C201" s="32">
        <v>0.25</v>
      </c>
      <c r="D201" s="32">
        <v>0</v>
      </c>
      <c r="E201" s="32">
        <v>0</v>
      </c>
      <c r="F201" s="32">
        <v>0</v>
      </c>
      <c r="G201" s="32">
        <v>0</v>
      </c>
      <c r="H201" s="32">
        <v>2</v>
      </c>
      <c r="I201" s="32">
        <v>3</v>
      </c>
      <c r="J201" s="32">
        <v>1</v>
      </c>
      <c r="K201" s="32">
        <v>0.75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3</v>
      </c>
      <c r="U201" s="32">
        <v>2</v>
      </c>
      <c r="V201" s="32">
        <v>1</v>
      </c>
      <c r="W201" s="32">
        <v>0.75</v>
      </c>
      <c r="X201" s="32">
        <v>15</v>
      </c>
      <c r="Y201" s="32">
        <v>5</v>
      </c>
      <c r="Z201" s="32">
        <v>1</v>
      </c>
      <c r="AA201" s="32">
        <v>9.375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N201" s="32">
        <v>4</v>
      </c>
      <c r="AO201" s="32">
        <v>6</v>
      </c>
      <c r="AP201" s="32">
        <v>1</v>
      </c>
      <c r="AQ201" s="32">
        <v>3</v>
      </c>
      <c r="AR201" s="32">
        <f t="shared" si="183"/>
        <v>13.875</v>
      </c>
      <c r="AS201" s="32">
        <f t="shared" si="184"/>
        <v>55.5</v>
      </c>
      <c r="AT201" s="32">
        <v>40000</v>
      </c>
      <c r="AU201" s="32">
        <f t="shared" si="185"/>
        <v>555000</v>
      </c>
      <c r="AV201" s="32">
        <f t="shared" si="186"/>
        <v>2220000</v>
      </c>
    </row>
    <row r="202" spans="1:48">
      <c r="A202" s="42">
        <v>21</v>
      </c>
      <c r="B202" s="32" t="s">
        <v>205</v>
      </c>
      <c r="C202" s="32">
        <v>0.125</v>
      </c>
      <c r="D202" s="32">
        <v>0</v>
      </c>
      <c r="E202" s="32">
        <v>0</v>
      </c>
      <c r="F202" s="32">
        <v>0</v>
      </c>
      <c r="G202" s="32">
        <v>0</v>
      </c>
      <c r="H202" s="32">
        <v>2</v>
      </c>
      <c r="I202" s="32">
        <v>2</v>
      </c>
      <c r="J202" s="32">
        <v>2</v>
      </c>
      <c r="K202" s="32">
        <v>1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2</v>
      </c>
      <c r="U202" s="32">
        <v>1</v>
      </c>
      <c r="V202" s="32">
        <v>1</v>
      </c>
      <c r="W202" s="32">
        <v>0.25</v>
      </c>
      <c r="X202" s="32">
        <v>10</v>
      </c>
      <c r="Y202" s="32">
        <v>4</v>
      </c>
      <c r="Z202" s="32">
        <v>1</v>
      </c>
      <c r="AA202" s="32">
        <v>5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N202" s="32">
        <v>4</v>
      </c>
      <c r="AO202" s="32">
        <v>5</v>
      </c>
      <c r="AP202" s="32">
        <v>1</v>
      </c>
      <c r="AQ202" s="32">
        <v>2.5</v>
      </c>
      <c r="AR202" s="32">
        <f t="shared" si="183"/>
        <v>8.75</v>
      </c>
      <c r="AS202" s="32">
        <f t="shared" si="184"/>
        <v>70</v>
      </c>
      <c r="AT202" s="32">
        <v>40000</v>
      </c>
      <c r="AU202" s="32">
        <f t="shared" si="185"/>
        <v>350000</v>
      </c>
      <c r="AV202" s="32">
        <f t="shared" si="186"/>
        <v>2800000</v>
      </c>
    </row>
    <row r="203" spans="1:48">
      <c r="A203" s="42">
        <v>22</v>
      </c>
      <c r="B203" s="32" t="s">
        <v>43</v>
      </c>
      <c r="C203" s="32">
        <v>0.125</v>
      </c>
      <c r="D203" s="32">
        <v>0</v>
      </c>
      <c r="E203" s="32">
        <v>0</v>
      </c>
      <c r="F203" s="32">
        <v>0</v>
      </c>
      <c r="G203" s="32">
        <v>0</v>
      </c>
      <c r="H203" s="32">
        <v>2</v>
      </c>
      <c r="I203" s="32">
        <v>2</v>
      </c>
      <c r="J203" s="32">
        <v>3</v>
      </c>
      <c r="K203" s="32">
        <v>1.5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2</v>
      </c>
      <c r="U203" s="32">
        <v>1</v>
      </c>
      <c r="V203" s="32">
        <v>1</v>
      </c>
      <c r="W203" s="32">
        <v>0.25</v>
      </c>
      <c r="X203" s="32">
        <v>8</v>
      </c>
      <c r="Y203" s="32">
        <v>4</v>
      </c>
      <c r="Z203" s="32">
        <v>1</v>
      </c>
      <c r="AA203" s="32">
        <v>4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N203" s="32">
        <v>4</v>
      </c>
      <c r="AO203" s="32">
        <v>5</v>
      </c>
      <c r="AP203" s="32">
        <v>1</v>
      </c>
      <c r="AQ203" s="32">
        <v>2.5</v>
      </c>
      <c r="AR203" s="32">
        <f t="shared" si="183"/>
        <v>8.25</v>
      </c>
      <c r="AS203" s="32">
        <f t="shared" si="184"/>
        <v>66</v>
      </c>
      <c r="AT203" s="32">
        <v>40000</v>
      </c>
      <c r="AU203" s="32">
        <f t="shared" si="185"/>
        <v>330000</v>
      </c>
      <c r="AV203" s="32">
        <f t="shared" si="186"/>
        <v>2640000</v>
      </c>
    </row>
    <row r="204" spans="1:48">
      <c r="A204" s="42">
        <v>23</v>
      </c>
      <c r="B204" s="32" t="s">
        <v>207</v>
      </c>
      <c r="C204" s="32">
        <v>0.125</v>
      </c>
      <c r="D204" s="32">
        <v>0</v>
      </c>
      <c r="E204" s="32">
        <v>0</v>
      </c>
      <c r="F204" s="32">
        <v>0</v>
      </c>
      <c r="G204" s="32">
        <v>0</v>
      </c>
      <c r="H204" s="32">
        <v>2</v>
      </c>
      <c r="I204" s="32">
        <v>3</v>
      </c>
      <c r="J204" s="32">
        <v>4</v>
      </c>
      <c r="K204" s="32">
        <v>3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2</v>
      </c>
      <c r="U204" s="32">
        <v>1</v>
      </c>
      <c r="V204" s="32">
        <v>1</v>
      </c>
      <c r="W204" s="32">
        <v>0.25</v>
      </c>
      <c r="X204" s="32">
        <v>10</v>
      </c>
      <c r="Y204" s="32">
        <v>4</v>
      </c>
      <c r="Z204" s="32">
        <v>1</v>
      </c>
      <c r="AA204" s="32">
        <v>5</v>
      </c>
      <c r="AB204" s="32">
        <v>0</v>
      </c>
      <c r="AC204" s="32">
        <v>0</v>
      </c>
      <c r="AD204" s="32">
        <v>0</v>
      </c>
      <c r="AE204" s="32">
        <v>0</v>
      </c>
      <c r="AF204" s="32">
        <v>0</v>
      </c>
      <c r="AG204" s="32">
        <v>0</v>
      </c>
      <c r="AH204" s="32">
        <v>0</v>
      </c>
      <c r="AI204" s="32">
        <v>0</v>
      </c>
      <c r="AJ204" s="32">
        <v>0</v>
      </c>
      <c r="AK204" s="32">
        <v>0</v>
      </c>
      <c r="AL204" s="32">
        <v>0</v>
      </c>
      <c r="AM204" s="32">
        <v>0</v>
      </c>
      <c r="AN204" s="32">
        <v>3</v>
      </c>
      <c r="AO204" s="32">
        <v>5</v>
      </c>
      <c r="AP204" s="32">
        <v>1</v>
      </c>
      <c r="AQ204" s="32">
        <v>1.875</v>
      </c>
      <c r="AR204" s="32">
        <f t="shared" si="183"/>
        <v>10.125</v>
      </c>
      <c r="AS204" s="32">
        <f t="shared" si="184"/>
        <v>81</v>
      </c>
      <c r="AT204" s="32">
        <v>40000</v>
      </c>
      <c r="AU204" s="32">
        <f t="shared" si="185"/>
        <v>405000</v>
      </c>
      <c r="AV204" s="32">
        <f t="shared" si="186"/>
        <v>3240000</v>
      </c>
    </row>
    <row r="205" spans="1:48">
      <c r="A205" s="42">
        <v>24</v>
      </c>
      <c r="B205" s="32" t="s">
        <v>208</v>
      </c>
      <c r="C205" s="32">
        <v>0.25</v>
      </c>
      <c r="D205" s="32">
        <v>0</v>
      </c>
      <c r="E205" s="32">
        <v>0</v>
      </c>
      <c r="F205" s="32">
        <v>0</v>
      </c>
      <c r="G205" s="32">
        <v>0</v>
      </c>
      <c r="H205" s="32">
        <v>2</v>
      </c>
      <c r="I205" s="32">
        <v>3</v>
      </c>
      <c r="J205" s="32">
        <v>5</v>
      </c>
      <c r="K205" s="32">
        <v>3.75</v>
      </c>
      <c r="L205" s="32">
        <v>0</v>
      </c>
      <c r="M205" s="32">
        <v>0</v>
      </c>
      <c r="N205" s="32">
        <v>0</v>
      </c>
      <c r="O205" s="32">
        <v>0</v>
      </c>
      <c r="P205" s="32">
        <v>0</v>
      </c>
      <c r="Q205" s="32">
        <v>0</v>
      </c>
      <c r="R205" s="32">
        <v>0</v>
      </c>
      <c r="S205" s="32">
        <v>0</v>
      </c>
      <c r="T205" s="32">
        <v>2</v>
      </c>
      <c r="U205" s="32">
        <v>1</v>
      </c>
      <c r="V205" s="32">
        <v>1</v>
      </c>
      <c r="W205" s="32">
        <v>0.25</v>
      </c>
      <c r="X205" s="32">
        <v>12</v>
      </c>
      <c r="Y205" s="32">
        <v>5</v>
      </c>
      <c r="Z205" s="32">
        <v>1</v>
      </c>
      <c r="AA205" s="32">
        <v>7.5</v>
      </c>
      <c r="AB205" s="32">
        <v>0</v>
      </c>
      <c r="AC205" s="32">
        <v>0</v>
      </c>
      <c r="AD205" s="32">
        <v>0</v>
      </c>
      <c r="AE205" s="32">
        <v>0</v>
      </c>
      <c r="AF205" s="32">
        <v>0</v>
      </c>
      <c r="AG205" s="32">
        <v>0</v>
      </c>
      <c r="AH205" s="32">
        <v>0</v>
      </c>
      <c r="AI205" s="32">
        <v>0</v>
      </c>
      <c r="AJ205" s="32">
        <v>0</v>
      </c>
      <c r="AK205" s="32">
        <v>0</v>
      </c>
      <c r="AL205" s="32">
        <v>0</v>
      </c>
      <c r="AM205" s="32">
        <v>0</v>
      </c>
      <c r="AN205" s="32">
        <v>4</v>
      </c>
      <c r="AO205" s="32">
        <v>6</v>
      </c>
      <c r="AP205" s="32">
        <v>1</v>
      </c>
      <c r="AQ205" s="32">
        <v>3</v>
      </c>
      <c r="AR205" s="32">
        <f t="shared" si="183"/>
        <v>14.5</v>
      </c>
      <c r="AS205" s="32">
        <f t="shared" si="184"/>
        <v>58</v>
      </c>
      <c r="AT205" s="32">
        <v>40000</v>
      </c>
      <c r="AU205" s="32">
        <f t="shared" si="185"/>
        <v>580000</v>
      </c>
      <c r="AV205" s="32">
        <f t="shared" si="186"/>
        <v>2320000</v>
      </c>
    </row>
    <row r="206" spans="1:48">
      <c r="A206" s="42">
        <v>25</v>
      </c>
      <c r="B206" s="32" t="s">
        <v>209</v>
      </c>
      <c r="C206" s="32">
        <v>0.25</v>
      </c>
      <c r="D206" s="32">
        <v>0</v>
      </c>
      <c r="E206" s="32">
        <v>0</v>
      </c>
      <c r="F206" s="32">
        <v>0</v>
      </c>
      <c r="G206" s="32">
        <v>0</v>
      </c>
      <c r="H206" s="32">
        <v>2</v>
      </c>
      <c r="I206" s="32">
        <v>3</v>
      </c>
      <c r="J206" s="32">
        <v>6</v>
      </c>
      <c r="K206" s="32">
        <v>4.5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2</v>
      </c>
      <c r="U206" s="32">
        <v>2</v>
      </c>
      <c r="V206" s="32">
        <v>1</v>
      </c>
      <c r="W206" s="32">
        <v>0.5</v>
      </c>
      <c r="X206" s="32">
        <v>15</v>
      </c>
      <c r="Y206" s="32">
        <v>4</v>
      </c>
      <c r="Z206" s="32">
        <v>1</v>
      </c>
      <c r="AA206" s="32">
        <v>7.5</v>
      </c>
      <c r="AB206" s="32">
        <v>0</v>
      </c>
      <c r="AC206" s="32">
        <v>0</v>
      </c>
      <c r="AD206" s="32">
        <v>0</v>
      </c>
      <c r="AE206" s="32">
        <v>0</v>
      </c>
      <c r="AF206" s="32">
        <v>0</v>
      </c>
      <c r="AG206" s="32">
        <v>0</v>
      </c>
      <c r="AH206" s="32">
        <v>0</v>
      </c>
      <c r="AI206" s="32">
        <v>0</v>
      </c>
      <c r="AJ206" s="32">
        <v>0</v>
      </c>
      <c r="AK206" s="32">
        <v>0</v>
      </c>
      <c r="AL206" s="32">
        <v>0</v>
      </c>
      <c r="AM206" s="32">
        <v>0</v>
      </c>
      <c r="AN206" s="32">
        <v>4</v>
      </c>
      <c r="AO206" s="32">
        <v>6</v>
      </c>
      <c r="AP206" s="32">
        <v>1</v>
      </c>
      <c r="AQ206" s="32">
        <v>3</v>
      </c>
      <c r="AR206" s="32">
        <f t="shared" si="183"/>
        <v>15.5</v>
      </c>
      <c r="AS206" s="32">
        <f t="shared" si="184"/>
        <v>62</v>
      </c>
      <c r="AT206" s="32">
        <v>40000</v>
      </c>
      <c r="AU206" s="32">
        <f t="shared" si="185"/>
        <v>620000</v>
      </c>
      <c r="AV206" s="32">
        <f t="shared" si="186"/>
        <v>2480000</v>
      </c>
    </row>
    <row r="207" spans="1:48">
      <c r="A207" s="42">
        <v>26</v>
      </c>
      <c r="B207" s="32" t="s">
        <v>211</v>
      </c>
      <c r="C207" s="32">
        <v>0.25</v>
      </c>
      <c r="D207" s="32">
        <v>0</v>
      </c>
      <c r="E207" s="32">
        <v>0</v>
      </c>
      <c r="F207" s="32">
        <v>0</v>
      </c>
      <c r="G207" s="32">
        <v>0</v>
      </c>
      <c r="H207" s="32">
        <v>2</v>
      </c>
      <c r="I207" s="32">
        <v>4</v>
      </c>
      <c r="J207" s="32">
        <v>7</v>
      </c>
      <c r="K207" s="32">
        <v>7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2</v>
      </c>
      <c r="U207" s="32">
        <v>2</v>
      </c>
      <c r="V207" s="32">
        <v>1</v>
      </c>
      <c r="W207" s="32">
        <v>0.5</v>
      </c>
      <c r="X207" s="32">
        <v>10</v>
      </c>
      <c r="Y207" s="32">
        <v>5</v>
      </c>
      <c r="Z207" s="32">
        <v>1</v>
      </c>
      <c r="AA207" s="32">
        <v>6.25</v>
      </c>
      <c r="AB207" s="32">
        <v>0</v>
      </c>
      <c r="AC207" s="32">
        <v>0</v>
      </c>
      <c r="AD207" s="32">
        <v>0</v>
      </c>
      <c r="AE207" s="32">
        <v>0</v>
      </c>
      <c r="AF207" s="32">
        <v>0</v>
      </c>
      <c r="AG207" s="32">
        <v>0</v>
      </c>
      <c r="AH207" s="32">
        <v>0</v>
      </c>
      <c r="AI207" s="32">
        <v>0</v>
      </c>
      <c r="AJ207" s="32">
        <v>0</v>
      </c>
      <c r="AK207" s="32">
        <v>0</v>
      </c>
      <c r="AL207" s="32">
        <v>0</v>
      </c>
      <c r="AM207" s="32">
        <v>0</v>
      </c>
      <c r="AN207" s="32">
        <v>4</v>
      </c>
      <c r="AO207" s="32">
        <v>5</v>
      </c>
      <c r="AP207" s="32">
        <v>1</v>
      </c>
      <c r="AQ207" s="32">
        <v>2.5</v>
      </c>
      <c r="AR207" s="32">
        <f t="shared" si="183"/>
        <v>16.25</v>
      </c>
      <c r="AS207" s="32">
        <f t="shared" si="184"/>
        <v>65</v>
      </c>
      <c r="AT207" s="32">
        <v>40000</v>
      </c>
      <c r="AU207" s="32">
        <f t="shared" si="185"/>
        <v>650000</v>
      </c>
      <c r="AV207" s="32">
        <f t="shared" si="186"/>
        <v>2600000</v>
      </c>
    </row>
    <row r="208" spans="1:48">
      <c r="A208" s="42">
        <v>27</v>
      </c>
      <c r="B208" s="32" t="s">
        <v>212</v>
      </c>
      <c r="C208" s="32">
        <v>0.625</v>
      </c>
      <c r="D208" s="32">
        <v>0</v>
      </c>
      <c r="E208" s="32">
        <v>0</v>
      </c>
      <c r="F208" s="32">
        <v>0</v>
      </c>
      <c r="G208" s="32">
        <v>0</v>
      </c>
      <c r="H208" s="32">
        <v>2</v>
      </c>
      <c r="I208" s="32">
        <v>3</v>
      </c>
      <c r="J208" s="32">
        <v>8</v>
      </c>
      <c r="K208" s="32">
        <v>6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2</v>
      </c>
      <c r="U208" s="32">
        <v>2.5</v>
      </c>
      <c r="V208" s="32">
        <v>1</v>
      </c>
      <c r="W208" s="32">
        <v>0.625</v>
      </c>
      <c r="X208" s="32">
        <v>15</v>
      </c>
      <c r="Y208" s="32">
        <v>4</v>
      </c>
      <c r="Z208" s="32">
        <v>1</v>
      </c>
      <c r="AA208" s="32">
        <v>7.5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K208" s="32">
        <v>0</v>
      </c>
      <c r="AL208" s="32">
        <v>0</v>
      </c>
      <c r="AM208" s="32">
        <v>0</v>
      </c>
      <c r="AN208" s="32">
        <v>5</v>
      </c>
      <c r="AO208" s="32">
        <v>7</v>
      </c>
      <c r="AP208" s="32">
        <v>1</v>
      </c>
      <c r="AQ208" s="32">
        <v>4.375</v>
      </c>
      <c r="AR208" s="32">
        <f t="shared" si="183"/>
        <v>18.5</v>
      </c>
      <c r="AS208" s="32">
        <f t="shared" si="184"/>
        <v>29.6</v>
      </c>
      <c r="AT208" s="32">
        <v>40000</v>
      </c>
      <c r="AU208" s="32">
        <f t="shared" si="185"/>
        <v>740000</v>
      </c>
      <c r="AV208" s="32">
        <f t="shared" si="186"/>
        <v>1184000</v>
      </c>
    </row>
    <row r="209" spans="1:48">
      <c r="A209" s="42">
        <v>28</v>
      </c>
      <c r="B209" s="32" t="s">
        <v>213</v>
      </c>
      <c r="C209" s="32">
        <v>0.125</v>
      </c>
      <c r="D209" s="32">
        <v>0</v>
      </c>
      <c r="E209" s="32">
        <v>0</v>
      </c>
      <c r="F209" s="32">
        <v>0</v>
      </c>
      <c r="G209" s="32">
        <v>0</v>
      </c>
      <c r="H209" s="32">
        <v>2</v>
      </c>
      <c r="I209" s="32">
        <v>3</v>
      </c>
      <c r="J209" s="32">
        <v>9</v>
      </c>
      <c r="K209" s="32">
        <v>6.75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2</v>
      </c>
      <c r="U209" s="32">
        <v>1</v>
      </c>
      <c r="V209" s="32">
        <v>1</v>
      </c>
      <c r="W209" s="32">
        <v>0.25</v>
      </c>
      <c r="X209" s="32">
        <v>10</v>
      </c>
      <c r="Y209" s="32">
        <v>3</v>
      </c>
      <c r="Z209" s="32">
        <v>1</v>
      </c>
      <c r="AA209" s="32">
        <v>3.75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N209" s="32">
        <v>3</v>
      </c>
      <c r="AO209" s="32">
        <v>5</v>
      </c>
      <c r="AP209" s="32">
        <v>1</v>
      </c>
      <c r="AQ209" s="32">
        <v>1.875</v>
      </c>
      <c r="AR209" s="32">
        <f t="shared" si="183"/>
        <v>12.625</v>
      </c>
      <c r="AS209" s="32">
        <f t="shared" si="184"/>
        <v>101</v>
      </c>
      <c r="AT209" s="32">
        <v>40000</v>
      </c>
      <c r="AU209" s="32">
        <f t="shared" si="185"/>
        <v>505000</v>
      </c>
      <c r="AV209" s="32">
        <f t="shared" si="186"/>
        <v>4040000</v>
      </c>
    </row>
    <row r="210" spans="1:48">
      <c r="A210" s="42">
        <v>29</v>
      </c>
      <c r="B210" s="32" t="s">
        <v>214</v>
      </c>
      <c r="C210" s="32">
        <v>0.1</v>
      </c>
      <c r="D210" s="32">
        <v>0</v>
      </c>
      <c r="E210" s="32">
        <v>0</v>
      </c>
      <c r="F210" s="32">
        <v>0</v>
      </c>
      <c r="G210" s="32">
        <v>0</v>
      </c>
      <c r="H210" s="32">
        <v>2</v>
      </c>
      <c r="I210" s="32">
        <v>2</v>
      </c>
      <c r="J210" s="32">
        <v>10</v>
      </c>
      <c r="K210" s="32">
        <v>5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2</v>
      </c>
      <c r="U210" s="32">
        <v>1</v>
      </c>
      <c r="V210" s="32">
        <v>1</v>
      </c>
      <c r="W210" s="32">
        <v>0.25</v>
      </c>
      <c r="X210" s="32">
        <v>8</v>
      </c>
      <c r="Y210" s="32">
        <v>3</v>
      </c>
      <c r="Z210" s="32">
        <v>1</v>
      </c>
      <c r="AA210" s="32">
        <v>3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N210" s="32">
        <v>3</v>
      </c>
      <c r="AO210" s="32">
        <v>5</v>
      </c>
      <c r="AP210" s="32">
        <v>1</v>
      </c>
      <c r="AQ210" s="32">
        <v>1.875</v>
      </c>
      <c r="AR210" s="32">
        <f t="shared" si="183"/>
        <v>10.125</v>
      </c>
      <c r="AS210" s="32">
        <f t="shared" si="184"/>
        <v>101.25</v>
      </c>
      <c r="AT210" s="32">
        <v>40000</v>
      </c>
      <c r="AU210" s="32">
        <f t="shared" si="185"/>
        <v>405000</v>
      </c>
      <c r="AV210" s="32">
        <f t="shared" si="186"/>
        <v>4050000</v>
      </c>
    </row>
    <row r="211" spans="1:48">
      <c r="A211" s="42">
        <v>30</v>
      </c>
      <c r="B211" s="32" t="s">
        <v>215</v>
      </c>
      <c r="C211" s="32">
        <v>0.5</v>
      </c>
      <c r="D211" s="32">
        <v>0</v>
      </c>
      <c r="E211" s="32">
        <v>0</v>
      </c>
      <c r="F211" s="32">
        <v>0</v>
      </c>
      <c r="G211" s="32">
        <v>0</v>
      </c>
      <c r="H211" s="32">
        <v>2</v>
      </c>
      <c r="I211" s="32">
        <v>3</v>
      </c>
      <c r="J211" s="32">
        <v>11</v>
      </c>
      <c r="K211" s="32">
        <v>8.25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2</v>
      </c>
      <c r="U211" s="32">
        <v>1</v>
      </c>
      <c r="V211" s="32">
        <v>1</v>
      </c>
      <c r="W211" s="32">
        <v>0.25</v>
      </c>
      <c r="X211" s="32">
        <v>15</v>
      </c>
      <c r="Y211" s="32">
        <v>4</v>
      </c>
      <c r="Z211" s="32">
        <v>1</v>
      </c>
      <c r="AA211" s="32">
        <v>7.5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N211" s="32">
        <v>5</v>
      </c>
      <c r="AO211" s="32">
        <v>6</v>
      </c>
      <c r="AP211" s="32">
        <v>1</v>
      </c>
      <c r="AQ211" s="32">
        <v>3.75</v>
      </c>
      <c r="AR211" s="32">
        <f t="shared" si="183"/>
        <v>19.75</v>
      </c>
      <c r="AS211" s="32">
        <f t="shared" si="184"/>
        <v>39.5</v>
      </c>
      <c r="AT211" s="32">
        <v>40000</v>
      </c>
      <c r="AU211" s="32">
        <f t="shared" si="185"/>
        <v>790000</v>
      </c>
      <c r="AV211" s="32">
        <f t="shared" si="186"/>
        <v>1580000</v>
      </c>
    </row>
    <row r="212" spans="1:48">
      <c r="A212" s="42">
        <v>31</v>
      </c>
      <c r="B212" s="32" t="s">
        <v>223</v>
      </c>
      <c r="C212" s="32">
        <v>0.25</v>
      </c>
      <c r="D212" s="32">
        <v>0</v>
      </c>
      <c r="E212" s="32">
        <v>6</v>
      </c>
      <c r="F212" s="32">
        <v>1</v>
      </c>
      <c r="G212" s="32">
        <v>0</v>
      </c>
      <c r="H212" s="32">
        <v>2</v>
      </c>
      <c r="I212" s="32">
        <v>4</v>
      </c>
      <c r="J212" s="32">
        <v>1</v>
      </c>
      <c r="K212" s="32">
        <v>1</v>
      </c>
      <c r="L212" s="32">
        <v>1</v>
      </c>
      <c r="M212" s="32">
        <v>3</v>
      </c>
      <c r="N212" s="32">
        <v>1</v>
      </c>
      <c r="O212" s="32">
        <v>0.375</v>
      </c>
      <c r="P212" s="32">
        <v>2</v>
      </c>
      <c r="Q212" s="32">
        <v>2</v>
      </c>
      <c r="R212" s="32">
        <v>1</v>
      </c>
      <c r="S212" s="32">
        <v>0.5</v>
      </c>
      <c r="T212" s="32">
        <v>3</v>
      </c>
      <c r="U212" s="32">
        <v>2</v>
      </c>
      <c r="V212" s="32">
        <v>1</v>
      </c>
      <c r="W212" s="32">
        <v>0.75</v>
      </c>
      <c r="X212" s="32">
        <v>12</v>
      </c>
      <c r="Y212" s="32">
        <v>5</v>
      </c>
      <c r="Z212" s="32">
        <v>1</v>
      </c>
      <c r="AA212" s="32">
        <v>7.5</v>
      </c>
      <c r="AB212" s="32">
        <v>0</v>
      </c>
      <c r="AC212" s="32">
        <v>4</v>
      </c>
      <c r="AD212" s="32">
        <v>2</v>
      </c>
      <c r="AE212" s="32">
        <v>0</v>
      </c>
      <c r="AF212" s="32">
        <v>0</v>
      </c>
      <c r="AG212" s="32">
        <v>4</v>
      </c>
      <c r="AH212" s="32">
        <v>3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N212" s="32">
        <v>6</v>
      </c>
      <c r="AO212" s="32">
        <v>6</v>
      </c>
      <c r="AP212" s="32">
        <v>1</v>
      </c>
      <c r="AQ212" s="32">
        <v>4.5</v>
      </c>
      <c r="AR212" s="32">
        <f>SUM(AQ212,AM212,AI212,AE212,AA212,W212,S212,O212,K212,G212)</f>
        <v>14.625</v>
      </c>
      <c r="AS212" s="32">
        <f>AR212/C212</f>
        <v>58.5</v>
      </c>
      <c r="AT212" s="32">
        <v>40000</v>
      </c>
      <c r="AU212" s="32">
        <f>AR212*AT212</f>
        <v>585000</v>
      </c>
      <c r="AV212" s="32">
        <f>AS212*AT212</f>
        <v>2340000</v>
      </c>
    </row>
    <row r="213" spans="1:48">
      <c r="A213" s="42">
        <v>32</v>
      </c>
      <c r="B213" s="32" t="s">
        <v>224</v>
      </c>
      <c r="C213" s="32">
        <v>3</v>
      </c>
      <c r="D213" s="32">
        <v>14</v>
      </c>
      <c r="E213" s="32">
        <v>5</v>
      </c>
      <c r="F213" s="32">
        <v>1</v>
      </c>
      <c r="G213" s="32">
        <v>8.75</v>
      </c>
      <c r="H213" s="32">
        <v>2</v>
      </c>
      <c r="I213" s="32">
        <v>2</v>
      </c>
      <c r="J213" s="32">
        <v>1</v>
      </c>
      <c r="K213" s="32">
        <v>0.5</v>
      </c>
      <c r="L213" s="32">
        <v>6</v>
      </c>
      <c r="M213" s="32">
        <v>2</v>
      </c>
      <c r="N213" s="32">
        <v>2</v>
      </c>
      <c r="O213" s="32">
        <v>3</v>
      </c>
      <c r="P213" s="32">
        <v>8</v>
      </c>
      <c r="Q213" s="32">
        <v>2</v>
      </c>
      <c r="R213" s="32">
        <v>1</v>
      </c>
      <c r="S213" s="32">
        <v>4</v>
      </c>
      <c r="T213" s="32">
        <v>8</v>
      </c>
      <c r="U213" s="32">
        <v>2</v>
      </c>
      <c r="V213" s="32">
        <v>1</v>
      </c>
      <c r="W213" s="32">
        <v>2</v>
      </c>
      <c r="X213" s="32">
        <v>120</v>
      </c>
      <c r="Y213" s="32">
        <v>4</v>
      </c>
      <c r="Z213" s="32">
        <v>1</v>
      </c>
      <c r="AA213" s="32">
        <v>60</v>
      </c>
      <c r="AB213" s="32">
        <v>6</v>
      </c>
      <c r="AC213" s="32">
        <v>3</v>
      </c>
      <c r="AD213" s="32">
        <v>8</v>
      </c>
      <c r="AE213" s="32">
        <v>18</v>
      </c>
      <c r="AF213" s="32">
        <v>4</v>
      </c>
      <c r="AG213" s="32">
        <v>2</v>
      </c>
      <c r="AH213" s="32">
        <v>3</v>
      </c>
      <c r="AI213" s="32">
        <v>3</v>
      </c>
      <c r="AJ213" s="32">
        <v>0</v>
      </c>
      <c r="AK213" s="32">
        <v>0</v>
      </c>
      <c r="AL213" s="32">
        <v>0</v>
      </c>
      <c r="AM213" s="32">
        <v>0</v>
      </c>
      <c r="AN213" s="32">
        <v>100</v>
      </c>
      <c r="AO213" s="32">
        <v>4</v>
      </c>
      <c r="AP213" s="32">
        <v>1</v>
      </c>
      <c r="AQ213" s="32">
        <v>50</v>
      </c>
      <c r="AR213" s="32">
        <f t="shared" ref="AR213:AR221" si="187">SUM(AQ213,AM213,AI213,AE213,AA213,W213,S213,O213,K213,G213)</f>
        <v>149.25</v>
      </c>
      <c r="AS213" s="32">
        <f t="shared" ref="AS213:AS221" si="188">AR213/C213</f>
        <v>49.75</v>
      </c>
      <c r="AT213" s="32">
        <v>40000</v>
      </c>
      <c r="AU213" s="32">
        <f t="shared" ref="AU213:AU221" si="189">AR213*AT213</f>
        <v>5970000</v>
      </c>
      <c r="AV213" s="32">
        <f t="shared" ref="AV213:AV221" si="190">AS213*AT213</f>
        <v>1990000</v>
      </c>
    </row>
    <row r="214" spans="1:48">
      <c r="A214" s="42">
        <v>33</v>
      </c>
      <c r="B214" s="32" t="s">
        <v>226</v>
      </c>
      <c r="C214" s="32">
        <v>0.25</v>
      </c>
      <c r="D214" s="32">
        <v>1</v>
      </c>
      <c r="E214" s="32">
        <v>6</v>
      </c>
      <c r="F214" s="32">
        <v>1</v>
      </c>
      <c r="G214" s="32">
        <v>0.75</v>
      </c>
      <c r="H214" s="32">
        <v>2</v>
      </c>
      <c r="I214" s="32">
        <v>6</v>
      </c>
      <c r="J214" s="32">
        <v>1</v>
      </c>
      <c r="K214" s="32">
        <v>1.5</v>
      </c>
      <c r="L214" s="32">
        <v>1</v>
      </c>
      <c r="M214" s="32">
        <v>2</v>
      </c>
      <c r="N214" s="32">
        <v>1</v>
      </c>
      <c r="O214" s="32">
        <v>0.25</v>
      </c>
      <c r="P214" s="32">
        <v>2</v>
      </c>
      <c r="Q214" s="32">
        <v>2</v>
      </c>
      <c r="R214" s="32">
        <v>1</v>
      </c>
      <c r="S214" s="32">
        <v>0.5</v>
      </c>
      <c r="T214" s="32">
        <v>3</v>
      </c>
      <c r="U214" s="32">
        <v>2</v>
      </c>
      <c r="V214" s="32">
        <v>1</v>
      </c>
      <c r="W214" s="32">
        <v>0.75</v>
      </c>
      <c r="X214" s="32">
        <v>10</v>
      </c>
      <c r="Y214" s="32">
        <v>5</v>
      </c>
      <c r="Z214" s="32">
        <v>1</v>
      </c>
      <c r="AA214" s="32">
        <v>6.25</v>
      </c>
      <c r="AB214" s="32">
        <v>0</v>
      </c>
      <c r="AC214" s="32">
        <v>5</v>
      </c>
      <c r="AD214" s="32">
        <v>2</v>
      </c>
      <c r="AE214" s="32">
        <v>0</v>
      </c>
      <c r="AF214" s="32">
        <v>1</v>
      </c>
      <c r="AG214" s="32">
        <v>5</v>
      </c>
      <c r="AH214" s="32">
        <v>3</v>
      </c>
      <c r="AI214" s="32">
        <v>1.875</v>
      </c>
      <c r="AJ214" s="32">
        <v>0</v>
      </c>
      <c r="AK214" s="32">
        <v>0</v>
      </c>
      <c r="AL214" s="32">
        <v>0</v>
      </c>
      <c r="AM214" s="32">
        <v>0</v>
      </c>
      <c r="AN214" s="32">
        <v>6</v>
      </c>
      <c r="AO214" s="32">
        <v>5</v>
      </c>
      <c r="AP214" s="32">
        <v>1</v>
      </c>
      <c r="AQ214" s="32">
        <v>3.75</v>
      </c>
      <c r="AR214" s="32">
        <f t="shared" si="187"/>
        <v>15.625</v>
      </c>
      <c r="AS214" s="32">
        <f t="shared" si="188"/>
        <v>62.5</v>
      </c>
      <c r="AT214" s="32">
        <v>40000</v>
      </c>
      <c r="AU214" s="32">
        <f t="shared" si="189"/>
        <v>625000</v>
      </c>
      <c r="AV214" s="32">
        <f t="shared" si="190"/>
        <v>2500000</v>
      </c>
    </row>
    <row r="215" spans="1:48">
      <c r="A215" s="42">
        <v>34</v>
      </c>
      <c r="B215" s="32" t="s">
        <v>227</v>
      </c>
      <c r="C215" s="32">
        <v>7.4999999999999997E-2</v>
      </c>
      <c r="D215" s="32">
        <v>0</v>
      </c>
      <c r="E215" s="32">
        <v>6</v>
      </c>
      <c r="F215" s="32">
        <v>1</v>
      </c>
      <c r="G215" s="32">
        <v>0</v>
      </c>
      <c r="H215" s="32">
        <v>2</v>
      </c>
      <c r="I215" s="32">
        <v>3</v>
      </c>
      <c r="J215" s="32">
        <v>1</v>
      </c>
      <c r="K215" s="32">
        <v>0.75</v>
      </c>
      <c r="L215" s="32">
        <v>1</v>
      </c>
      <c r="M215" s="32">
        <v>2</v>
      </c>
      <c r="N215" s="32">
        <v>1</v>
      </c>
      <c r="O215" s="32">
        <v>0.25</v>
      </c>
      <c r="P215" s="32">
        <v>0</v>
      </c>
      <c r="Q215" s="32">
        <v>4</v>
      </c>
      <c r="R215" s="32">
        <v>1</v>
      </c>
      <c r="S215" s="32">
        <v>0</v>
      </c>
      <c r="T215" s="32">
        <v>1</v>
      </c>
      <c r="U215" s="32">
        <v>2</v>
      </c>
      <c r="V215" s="32">
        <v>1</v>
      </c>
      <c r="W215" s="32">
        <v>0.25</v>
      </c>
      <c r="X215" s="32">
        <v>10</v>
      </c>
      <c r="Y215" s="32">
        <v>5</v>
      </c>
      <c r="Z215" s="32">
        <v>1</v>
      </c>
      <c r="AA215" s="32">
        <v>6.25</v>
      </c>
      <c r="AB215" s="32">
        <v>0</v>
      </c>
      <c r="AC215" s="32">
        <v>4</v>
      </c>
      <c r="AD215" s="32">
        <v>2</v>
      </c>
      <c r="AE215" s="32">
        <v>0</v>
      </c>
      <c r="AF215" s="32">
        <v>1</v>
      </c>
      <c r="AG215" s="32">
        <v>4</v>
      </c>
      <c r="AH215" s="32">
        <v>3</v>
      </c>
      <c r="AI215" s="32">
        <v>1.5</v>
      </c>
      <c r="AJ215" s="32">
        <v>0</v>
      </c>
      <c r="AK215" s="32">
        <v>0</v>
      </c>
      <c r="AL215" s="32">
        <v>0</v>
      </c>
      <c r="AM215" s="32">
        <v>0</v>
      </c>
      <c r="AN215" s="32">
        <v>6</v>
      </c>
      <c r="AO215" s="32">
        <v>6</v>
      </c>
      <c r="AP215" s="32">
        <v>1</v>
      </c>
      <c r="AQ215" s="32">
        <v>4.5</v>
      </c>
      <c r="AR215" s="32">
        <f t="shared" si="187"/>
        <v>13.5</v>
      </c>
      <c r="AS215" s="32">
        <f t="shared" si="188"/>
        <v>180</v>
      </c>
      <c r="AT215" s="32">
        <v>40000</v>
      </c>
      <c r="AU215" s="32">
        <f t="shared" si="189"/>
        <v>540000</v>
      </c>
      <c r="AV215" s="32">
        <f t="shared" si="190"/>
        <v>7200000</v>
      </c>
    </row>
    <row r="216" spans="1:48">
      <c r="A216" s="42">
        <v>35</v>
      </c>
      <c r="B216" s="32" t="s">
        <v>228</v>
      </c>
      <c r="C216" s="32">
        <v>2.5000000000000001E-2</v>
      </c>
      <c r="D216" s="32">
        <v>0</v>
      </c>
      <c r="E216" s="32">
        <v>6</v>
      </c>
      <c r="F216" s="32">
        <v>1</v>
      </c>
      <c r="G216" s="32">
        <v>0</v>
      </c>
      <c r="H216" s="32">
        <v>2</v>
      </c>
      <c r="I216" s="32">
        <v>4</v>
      </c>
      <c r="J216" s="32">
        <v>1</v>
      </c>
      <c r="K216" s="32">
        <v>1</v>
      </c>
      <c r="L216" s="32">
        <v>0</v>
      </c>
      <c r="M216" s="32">
        <v>3</v>
      </c>
      <c r="N216" s="32">
        <v>1</v>
      </c>
      <c r="O216" s="32">
        <v>0</v>
      </c>
      <c r="P216" s="32">
        <v>1</v>
      </c>
      <c r="Q216" s="32">
        <v>6</v>
      </c>
      <c r="R216" s="32">
        <v>1</v>
      </c>
      <c r="S216" s="32">
        <v>0.75</v>
      </c>
      <c r="T216" s="32">
        <v>2</v>
      </c>
      <c r="U216" s="32">
        <v>2</v>
      </c>
      <c r="V216" s="32">
        <v>1</v>
      </c>
      <c r="W216" s="32">
        <v>0.5</v>
      </c>
      <c r="X216" s="32">
        <v>10</v>
      </c>
      <c r="Y216" s="32">
        <v>6</v>
      </c>
      <c r="Z216" s="32">
        <v>1</v>
      </c>
      <c r="AA216" s="32">
        <v>7.5</v>
      </c>
      <c r="AB216" s="32">
        <v>0</v>
      </c>
      <c r="AC216" s="32">
        <v>5</v>
      </c>
      <c r="AD216" s="32">
        <v>2</v>
      </c>
      <c r="AE216" s="32">
        <v>0</v>
      </c>
      <c r="AF216" s="32">
        <v>2</v>
      </c>
      <c r="AG216" s="32">
        <v>5</v>
      </c>
      <c r="AH216" s="32">
        <v>3</v>
      </c>
      <c r="AI216" s="32">
        <v>3.75</v>
      </c>
      <c r="AJ216" s="32">
        <v>0</v>
      </c>
      <c r="AK216" s="32">
        <v>0</v>
      </c>
      <c r="AL216" s="32">
        <v>0</v>
      </c>
      <c r="AM216" s="32">
        <v>0</v>
      </c>
      <c r="AN216" s="32">
        <v>5</v>
      </c>
      <c r="AO216" s="32">
        <v>7</v>
      </c>
      <c r="AP216" s="32">
        <v>1</v>
      </c>
      <c r="AQ216" s="32">
        <v>4.375</v>
      </c>
      <c r="AR216" s="32">
        <f t="shared" si="187"/>
        <v>17.875</v>
      </c>
      <c r="AS216" s="32">
        <f t="shared" si="188"/>
        <v>715</v>
      </c>
      <c r="AT216" s="32">
        <v>40000</v>
      </c>
      <c r="AU216" s="32">
        <f t="shared" si="189"/>
        <v>715000</v>
      </c>
      <c r="AV216" s="32">
        <f t="shared" si="190"/>
        <v>28600000</v>
      </c>
    </row>
    <row r="217" spans="1:48">
      <c r="A217" s="42">
        <v>36</v>
      </c>
      <c r="B217" s="32" t="s">
        <v>229</v>
      </c>
      <c r="C217" s="32">
        <v>0.25</v>
      </c>
      <c r="D217" s="32">
        <v>1</v>
      </c>
      <c r="E217" s="32">
        <v>5</v>
      </c>
      <c r="F217" s="32">
        <v>1</v>
      </c>
      <c r="G217" s="32">
        <v>0.625</v>
      </c>
      <c r="H217" s="32">
        <v>2</v>
      </c>
      <c r="I217" s="32">
        <v>4</v>
      </c>
      <c r="J217" s="32">
        <v>2</v>
      </c>
      <c r="K217" s="32">
        <v>2</v>
      </c>
      <c r="L217" s="32">
        <v>0</v>
      </c>
      <c r="M217" s="32">
        <v>2</v>
      </c>
      <c r="N217" s="32">
        <v>1</v>
      </c>
      <c r="O217" s="32">
        <v>0</v>
      </c>
      <c r="P217" s="32">
        <v>1</v>
      </c>
      <c r="Q217" s="32">
        <v>6</v>
      </c>
      <c r="R217" s="32">
        <v>1</v>
      </c>
      <c r="S217" s="32">
        <v>0.75</v>
      </c>
      <c r="T217" s="32">
        <v>3</v>
      </c>
      <c r="U217" s="32">
        <v>3</v>
      </c>
      <c r="V217" s="32">
        <v>1</v>
      </c>
      <c r="W217" s="32">
        <v>1.125</v>
      </c>
      <c r="X217" s="32">
        <v>10</v>
      </c>
      <c r="Y217" s="32">
        <v>6</v>
      </c>
      <c r="Z217" s="32">
        <v>1</v>
      </c>
      <c r="AA217" s="32">
        <v>7.5</v>
      </c>
      <c r="AB217" s="32">
        <v>0</v>
      </c>
      <c r="AC217" s="32">
        <v>5</v>
      </c>
      <c r="AD217" s="32">
        <v>3</v>
      </c>
      <c r="AE217" s="32">
        <v>0</v>
      </c>
      <c r="AF217" s="32">
        <v>2</v>
      </c>
      <c r="AG217" s="32">
        <v>5</v>
      </c>
      <c r="AH217" s="32">
        <v>3</v>
      </c>
      <c r="AI217" s="32">
        <v>3.75</v>
      </c>
      <c r="AJ217" s="32">
        <v>0</v>
      </c>
      <c r="AK217" s="32">
        <v>0</v>
      </c>
      <c r="AL217" s="32">
        <v>0</v>
      </c>
      <c r="AM217" s="32">
        <v>0</v>
      </c>
      <c r="AN217" s="32">
        <v>4</v>
      </c>
      <c r="AO217" s="32">
        <v>7</v>
      </c>
      <c r="AP217" s="32">
        <v>1</v>
      </c>
      <c r="AQ217" s="32">
        <v>3.5</v>
      </c>
      <c r="AR217" s="32">
        <f t="shared" si="187"/>
        <v>19.25</v>
      </c>
      <c r="AS217" s="32">
        <f t="shared" si="188"/>
        <v>77</v>
      </c>
      <c r="AT217" s="32">
        <v>40000</v>
      </c>
      <c r="AU217" s="32">
        <f t="shared" si="189"/>
        <v>770000</v>
      </c>
      <c r="AV217" s="32">
        <f t="shared" si="190"/>
        <v>3080000</v>
      </c>
    </row>
    <row r="218" spans="1:48">
      <c r="A218" s="42">
        <v>37</v>
      </c>
      <c r="B218" s="32" t="s">
        <v>230</v>
      </c>
      <c r="C218" s="32">
        <v>0.25</v>
      </c>
      <c r="D218" s="32">
        <v>1</v>
      </c>
      <c r="E218" s="32">
        <v>6</v>
      </c>
      <c r="F218" s="32">
        <v>1</v>
      </c>
      <c r="G218" s="32">
        <v>0.75</v>
      </c>
      <c r="H218" s="32">
        <v>2</v>
      </c>
      <c r="I218" s="32">
        <v>3</v>
      </c>
      <c r="J218" s="32">
        <v>1</v>
      </c>
      <c r="K218" s="32">
        <v>0.75</v>
      </c>
      <c r="L218" s="32">
        <v>0</v>
      </c>
      <c r="M218" s="32">
        <v>3</v>
      </c>
      <c r="N218" s="32">
        <v>1</v>
      </c>
      <c r="O218" s="32">
        <v>0</v>
      </c>
      <c r="P218" s="32">
        <v>2</v>
      </c>
      <c r="Q218" s="32">
        <v>3</v>
      </c>
      <c r="R218" s="32">
        <v>1</v>
      </c>
      <c r="S218" s="32">
        <v>0.75</v>
      </c>
      <c r="T218" s="32">
        <v>3</v>
      </c>
      <c r="U218" s="32">
        <v>2</v>
      </c>
      <c r="V218" s="32">
        <v>1</v>
      </c>
      <c r="W218" s="32">
        <v>0.75</v>
      </c>
      <c r="X218" s="32">
        <v>10</v>
      </c>
      <c r="Y218" s="32">
        <v>5</v>
      </c>
      <c r="Z218" s="32">
        <v>1</v>
      </c>
      <c r="AA218" s="32">
        <v>6.25</v>
      </c>
      <c r="AB218" s="32">
        <v>0</v>
      </c>
      <c r="AC218" s="32">
        <v>5</v>
      </c>
      <c r="AD218" s="32">
        <v>3</v>
      </c>
      <c r="AE218" s="32">
        <v>0</v>
      </c>
      <c r="AF218" s="32">
        <v>2</v>
      </c>
      <c r="AG218" s="32">
        <v>5</v>
      </c>
      <c r="AH218" s="32">
        <v>3</v>
      </c>
      <c r="AI218" s="32">
        <v>3.75</v>
      </c>
      <c r="AJ218" s="32">
        <v>0</v>
      </c>
      <c r="AK218" s="32">
        <v>0</v>
      </c>
      <c r="AL218" s="32">
        <v>0</v>
      </c>
      <c r="AM218" s="32">
        <v>0</v>
      </c>
      <c r="AN218" s="32">
        <v>3</v>
      </c>
      <c r="AO218" s="32">
        <v>6</v>
      </c>
      <c r="AP218" s="32">
        <v>1</v>
      </c>
      <c r="AQ218" s="32">
        <v>2.25</v>
      </c>
      <c r="AR218" s="32">
        <f t="shared" si="187"/>
        <v>15.25</v>
      </c>
      <c r="AS218" s="32">
        <f t="shared" si="188"/>
        <v>61</v>
      </c>
      <c r="AT218" s="32">
        <v>40000</v>
      </c>
      <c r="AU218" s="32">
        <f t="shared" si="189"/>
        <v>610000</v>
      </c>
      <c r="AV218" s="32">
        <f t="shared" si="190"/>
        <v>2440000</v>
      </c>
    </row>
    <row r="219" spans="1:48">
      <c r="A219" s="42">
        <v>38</v>
      </c>
      <c r="B219" s="32" t="s">
        <v>212</v>
      </c>
      <c r="C219" s="32">
        <v>0.5</v>
      </c>
      <c r="D219" s="32">
        <v>3</v>
      </c>
      <c r="E219" s="32">
        <v>5</v>
      </c>
      <c r="F219" s="32">
        <v>2</v>
      </c>
      <c r="G219" s="32">
        <v>3.75</v>
      </c>
      <c r="H219" s="32">
        <v>2</v>
      </c>
      <c r="I219" s="32">
        <v>6</v>
      </c>
      <c r="J219" s="32">
        <v>1</v>
      </c>
      <c r="K219" s="32">
        <v>1.5</v>
      </c>
      <c r="L219" s="32">
        <v>1</v>
      </c>
      <c r="M219" s="32">
        <v>2</v>
      </c>
      <c r="N219" s="32">
        <v>1</v>
      </c>
      <c r="O219" s="32">
        <v>0.25</v>
      </c>
      <c r="P219" s="32">
        <v>2</v>
      </c>
      <c r="Q219" s="32">
        <v>3</v>
      </c>
      <c r="R219" s="32">
        <v>1</v>
      </c>
      <c r="S219" s="32">
        <v>0.75</v>
      </c>
      <c r="T219" s="32">
        <v>6</v>
      </c>
      <c r="U219" s="32">
        <v>2</v>
      </c>
      <c r="V219" s="32">
        <v>1</v>
      </c>
      <c r="W219" s="32">
        <v>1.5</v>
      </c>
      <c r="X219" s="32">
        <v>30</v>
      </c>
      <c r="Y219" s="32">
        <v>6</v>
      </c>
      <c r="Z219" s="32">
        <v>1</v>
      </c>
      <c r="AA219" s="32">
        <v>22.5</v>
      </c>
      <c r="AB219" s="32">
        <v>0</v>
      </c>
      <c r="AC219" s="32">
        <v>5</v>
      </c>
      <c r="AD219" s="32">
        <v>1</v>
      </c>
      <c r="AE219" s="32">
        <v>0</v>
      </c>
      <c r="AF219" s="32">
        <v>0</v>
      </c>
      <c r="AG219" s="32">
        <v>5</v>
      </c>
      <c r="AH219" s="32">
        <v>3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N219" s="32">
        <v>5</v>
      </c>
      <c r="AO219" s="32">
        <v>6</v>
      </c>
      <c r="AP219" s="32">
        <v>1</v>
      </c>
      <c r="AQ219" s="32">
        <v>3.75</v>
      </c>
      <c r="AR219" s="32">
        <f t="shared" si="187"/>
        <v>34</v>
      </c>
      <c r="AS219" s="32">
        <f t="shared" si="188"/>
        <v>68</v>
      </c>
      <c r="AT219" s="32">
        <v>40000</v>
      </c>
      <c r="AU219" s="32">
        <f t="shared" si="189"/>
        <v>1360000</v>
      </c>
      <c r="AV219" s="32">
        <f t="shared" si="190"/>
        <v>2720000</v>
      </c>
    </row>
    <row r="220" spans="1:48">
      <c r="A220" s="42">
        <v>39</v>
      </c>
      <c r="B220" s="32" t="s">
        <v>233</v>
      </c>
      <c r="C220" s="32">
        <v>0.02</v>
      </c>
      <c r="D220" s="32">
        <v>1</v>
      </c>
      <c r="E220" s="32">
        <v>5</v>
      </c>
      <c r="F220" s="32">
        <v>1</v>
      </c>
      <c r="G220" s="32">
        <v>0.625</v>
      </c>
      <c r="H220" s="32">
        <v>2</v>
      </c>
      <c r="I220" s="32">
        <v>2</v>
      </c>
      <c r="J220" s="32">
        <v>1</v>
      </c>
      <c r="K220" s="32">
        <v>0.5</v>
      </c>
      <c r="L220" s="32">
        <v>1</v>
      </c>
      <c r="M220" s="32">
        <v>1</v>
      </c>
      <c r="N220" s="32">
        <v>1</v>
      </c>
      <c r="O220" s="32">
        <v>0.125</v>
      </c>
      <c r="P220" s="32">
        <v>1</v>
      </c>
      <c r="Q220" s="32">
        <v>2</v>
      </c>
      <c r="R220" s="32">
        <v>1</v>
      </c>
      <c r="S220" s="32">
        <v>0.25</v>
      </c>
      <c r="T220" s="32">
        <v>2</v>
      </c>
      <c r="U220" s="32">
        <v>1</v>
      </c>
      <c r="V220" s="32">
        <v>1</v>
      </c>
      <c r="W220" s="32">
        <v>0.25</v>
      </c>
      <c r="X220" s="32">
        <v>10</v>
      </c>
      <c r="Y220" s="32">
        <v>4</v>
      </c>
      <c r="Z220" s="32">
        <v>1</v>
      </c>
      <c r="AA220" s="32">
        <v>5</v>
      </c>
      <c r="AB220" s="32">
        <v>0</v>
      </c>
      <c r="AC220" s="32">
        <v>3</v>
      </c>
      <c r="AD220" s="32">
        <v>2</v>
      </c>
      <c r="AE220" s="32">
        <v>0</v>
      </c>
      <c r="AF220" s="32">
        <v>0</v>
      </c>
      <c r="AG220" s="32">
        <v>2</v>
      </c>
      <c r="AH220" s="32">
        <v>3</v>
      </c>
      <c r="AI220" s="32">
        <v>0</v>
      </c>
      <c r="AJ220" s="32">
        <v>0</v>
      </c>
      <c r="AK220" s="32">
        <v>0</v>
      </c>
      <c r="AL220" s="32">
        <v>0</v>
      </c>
      <c r="AM220" s="32">
        <v>0</v>
      </c>
      <c r="AN220" s="32">
        <v>4</v>
      </c>
      <c r="AO220" s="32">
        <v>4</v>
      </c>
      <c r="AP220" s="32">
        <v>1</v>
      </c>
      <c r="AQ220" s="32">
        <v>2</v>
      </c>
      <c r="AR220" s="32">
        <f t="shared" si="187"/>
        <v>8.75</v>
      </c>
      <c r="AS220" s="32">
        <f t="shared" si="188"/>
        <v>437.5</v>
      </c>
      <c r="AT220" s="32">
        <v>40000</v>
      </c>
      <c r="AU220" s="32">
        <f t="shared" si="189"/>
        <v>350000</v>
      </c>
      <c r="AV220" s="32">
        <f t="shared" si="190"/>
        <v>17500000</v>
      </c>
    </row>
    <row r="221" spans="1:48">
      <c r="A221" s="42">
        <v>40</v>
      </c>
      <c r="B221" s="32" t="s">
        <v>234</v>
      </c>
      <c r="C221" s="32">
        <v>0.5</v>
      </c>
      <c r="D221" s="32">
        <v>1</v>
      </c>
      <c r="E221" s="32">
        <v>7</v>
      </c>
      <c r="F221" s="32">
        <v>2</v>
      </c>
      <c r="G221" s="32">
        <v>1.75</v>
      </c>
      <c r="H221" s="32">
        <v>2</v>
      </c>
      <c r="I221" s="32">
        <v>5</v>
      </c>
      <c r="J221" s="32">
        <v>1</v>
      </c>
      <c r="K221" s="32">
        <v>1.25</v>
      </c>
      <c r="L221" s="32">
        <v>0</v>
      </c>
      <c r="M221" s="32">
        <v>3</v>
      </c>
      <c r="N221" s="32">
        <v>1</v>
      </c>
      <c r="O221" s="32">
        <v>0</v>
      </c>
      <c r="P221" s="32">
        <v>1</v>
      </c>
      <c r="Q221" s="32">
        <v>4</v>
      </c>
      <c r="R221" s="32">
        <v>1</v>
      </c>
      <c r="S221" s="32">
        <v>0.5</v>
      </c>
      <c r="T221" s="32">
        <v>3</v>
      </c>
      <c r="U221" s="32">
        <v>2</v>
      </c>
      <c r="V221" s="32">
        <v>1</v>
      </c>
      <c r="W221" s="32">
        <v>0.75</v>
      </c>
      <c r="X221" s="32">
        <v>20</v>
      </c>
      <c r="Y221" s="32">
        <v>6</v>
      </c>
      <c r="Z221" s="32">
        <v>1</v>
      </c>
      <c r="AA221" s="32">
        <v>15</v>
      </c>
      <c r="AB221" s="32">
        <v>0</v>
      </c>
      <c r="AC221" s="32">
        <v>5</v>
      </c>
      <c r="AD221" s="32">
        <v>3</v>
      </c>
      <c r="AE221" s="32">
        <v>0</v>
      </c>
      <c r="AF221" s="32">
        <v>1</v>
      </c>
      <c r="AG221" s="32">
        <v>5</v>
      </c>
      <c r="AH221" s="32">
        <v>3</v>
      </c>
      <c r="AI221" s="32">
        <v>1.875</v>
      </c>
      <c r="AJ221" s="32">
        <v>0</v>
      </c>
      <c r="AK221" s="32">
        <v>0</v>
      </c>
      <c r="AL221" s="32">
        <v>0</v>
      </c>
      <c r="AM221" s="32">
        <v>0</v>
      </c>
      <c r="AN221" s="32">
        <v>6</v>
      </c>
      <c r="AO221" s="32">
        <v>6</v>
      </c>
      <c r="AP221" s="32">
        <v>1</v>
      </c>
      <c r="AQ221" s="32">
        <v>4.5</v>
      </c>
      <c r="AR221" s="32">
        <f t="shared" si="187"/>
        <v>25.625</v>
      </c>
      <c r="AS221" s="32">
        <f t="shared" si="188"/>
        <v>51.25</v>
      </c>
      <c r="AT221" s="32">
        <v>40000</v>
      </c>
      <c r="AU221" s="32">
        <f t="shared" si="189"/>
        <v>1025000</v>
      </c>
      <c r="AV221" s="32">
        <f t="shared" si="190"/>
        <v>2050000</v>
      </c>
    </row>
    <row r="222" spans="1:48">
      <c r="A222" s="42">
        <v>41</v>
      </c>
      <c r="B222" s="32" t="s">
        <v>236</v>
      </c>
      <c r="C222" s="32">
        <v>0.25</v>
      </c>
      <c r="D222" s="32">
        <v>2</v>
      </c>
      <c r="E222" s="32">
        <v>6</v>
      </c>
      <c r="F222" s="32">
        <v>1</v>
      </c>
      <c r="G222" s="32">
        <v>1.5</v>
      </c>
      <c r="H222" s="32">
        <v>2</v>
      </c>
      <c r="I222" s="32">
        <v>4</v>
      </c>
      <c r="J222" s="32">
        <v>1</v>
      </c>
      <c r="K222" s="32">
        <v>1</v>
      </c>
      <c r="L222" s="32">
        <v>2</v>
      </c>
      <c r="M222" s="32">
        <v>3</v>
      </c>
      <c r="N222" s="32">
        <v>1</v>
      </c>
      <c r="O222" s="32">
        <v>0.75</v>
      </c>
      <c r="P222" s="32">
        <v>3</v>
      </c>
      <c r="Q222" s="32">
        <v>2</v>
      </c>
      <c r="R222" s="32">
        <v>1</v>
      </c>
      <c r="S222" s="32">
        <v>0.75</v>
      </c>
      <c r="T222" s="32">
        <v>4</v>
      </c>
      <c r="U222" s="32">
        <v>2</v>
      </c>
      <c r="V222" s="32">
        <v>1</v>
      </c>
      <c r="W222" s="32">
        <v>1</v>
      </c>
      <c r="X222" s="32">
        <v>10</v>
      </c>
      <c r="Y222" s="32">
        <v>3</v>
      </c>
      <c r="Z222" s="32">
        <v>1</v>
      </c>
      <c r="AA222" s="32">
        <v>3.75</v>
      </c>
      <c r="AB222" s="32">
        <v>1</v>
      </c>
      <c r="AC222" s="32">
        <v>4</v>
      </c>
      <c r="AD222" s="32">
        <v>2</v>
      </c>
      <c r="AE222" s="32">
        <v>1</v>
      </c>
      <c r="AF222" s="32">
        <v>1</v>
      </c>
      <c r="AG222" s="32">
        <v>4</v>
      </c>
      <c r="AH222" s="32">
        <v>3</v>
      </c>
      <c r="AI222" s="32">
        <v>1.5</v>
      </c>
      <c r="AJ222" s="32">
        <v>1</v>
      </c>
      <c r="AK222" s="32">
        <v>5</v>
      </c>
      <c r="AL222" s="32">
        <v>2</v>
      </c>
      <c r="AM222" s="32">
        <v>1.25</v>
      </c>
      <c r="AN222" s="32">
        <v>4</v>
      </c>
      <c r="AO222" s="32">
        <v>6</v>
      </c>
      <c r="AP222" s="32">
        <v>1</v>
      </c>
      <c r="AQ222" s="32">
        <v>3</v>
      </c>
      <c r="AR222" s="32">
        <f>SUM(AQ222,AM222,AI222,AE222,AA222,W222,S222,O222,K222,G222)</f>
        <v>15.5</v>
      </c>
      <c r="AS222" s="32">
        <f>AR222/C222</f>
        <v>62</v>
      </c>
      <c r="AT222" s="32">
        <v>40000</v>
      </c>
      <c r="AU222" s="32">
        <f>AR222*AT222</f>
        <v>620000</v>
      </c>
      <c r="AV222" s="32">
        <f>AS222*AT222</f>
        <v>2480000</v>
      </c>
    </row>
    <row r="223" spans="1:48">
      <c r="A223" s="42">
        <v>42</v>
      </c>
      <c r="B223" s="32" t="s">
        <v>237</v>
      </c>
      <c r="C223" s="32">
        <v>0.35</v>
      </c>
      <c r="D223" s="32">
        <v>1</v>
      </c>
      <c r="E223" s="32">
        <v>5</v>
      </c>
      <c r="F223" s="32">
        <v>1</v>
      </c>
      <c r="G223" s="32">
        <v>0.625</v>
      </c>
      <c r="H223" s="32">
        <v>1</v>
      </c>
      <c r="I223" s="32">
        <v>4</v>
      </c>
      <c r="J223" s="32">
        <v>1</v>
      </c>
      <c r="K223" s="32">
        <v>0.5</v>
      </c>
      <c r="L223" s="32">
        <v>1</v>
      </c>
      <c r="M223" s="32">
        <v>3</v>
      </c>
      <c r="N223" s="32">
        <v>1</v>
      </c>
      <c r="O223" s="32">
        <v>0.375</v>
      </c>
      <c r="P223" s="32">
        <v>1</v>
      </c>
      <c r="Q223" s="32">
        <v>2</v>
      </c>
      <c r="R223" s="32">
        <v>1</v>
      </c>
      <c r="S223" s="32">
        <v>0.25</v>
      </c>
      <c r="T223" s="32">
        <v>1</v>
      </c>
      <c r="U223" s="32">
        <v>2</v>
      </c>
      <c r="V223" s="32">
        <v>1</v>
      </c>
      <c r="W223" s="32">
        <v>0.25</v>
      </c>
      <c r="X223" s="32">
        <v>20</v>
      </c>
      <c r="Y223" s="32">
        <v>4</v>
      </c>
      <c r="Z223" s="32">
        <v>1</v>
      </c>
      <c r="AA223" s="32">
        <v>10</v>
      </c>
      <c r="AB223" s="32">
        <v>1</v>
      </c>
      <c r="AC223" s="32">
        <v>3</v>
      </c>
      <c r="AD223" s="32">
        <v>2</v>
      </c>
      <c r="AE223" s="32">
        <v>0.75</v>
      </c>
      <c r="AF223" s="32">
        <v>1</v>
      </c>
      <c r="AG223" s="32">
        <v>2</v>
      </c>
      <c r="AH223" s="32">
        <v>3</v>
      </c>
      <c r="AI223" s="32">
        <v>0.75</v>
      </c>
      <c r="AJ223" s="32">
        <v>0</v>
      </c>
      <c r="AK223" s="32">
        <v>0</v>
      </c>
      <c r="AL223" s="32">
        <v>0</v>
      </c>
      <c r="AM223" s="32">
        <v>0</v>
      </c>
      <c r="AN223" s="32">
        <v>4</v>
      </c>
      <c r="AO223" s="32">
        <v>4</v>
      </c>
      <c r="AP223" s="32">
        <v>1</v>
      </c>
      <c r="AQ223" s="32">
        <v>2</v>
      </c>
      <c r="AR223" s="32">
        <f t="shared" ref="AR223:AR231" si="191">SUM(AQ223,AM223,AI223,AE223,AA223,W223,S223,O223,K223,G223)</f>
        <v>15.5</v>
      </c>
      <c r="AS223" s="32">
        <f t="shared" ref="AS223:AS231" si="192">AR223/C223</f>
        <v>44.285714285714292</v>
      </c>
      <c r="AT223" s="32">
        <v>40000</v>
      </c>
      <c r="AU223" s="32">
        <f t="shared" ref="AU223:AU231" si="193">AR223*AT223</f>
        <v>620000</v>
      </c>
      <c r="AV223" s="32">
        <f t="shared" ref="AV223:AV231" si="194">AS223*AT223</f>
        <v>1771428.5714285716</v>
      </c>
    </row>
    <row r="224" spans="1:48">
      <c r="A224" s="42">
        <v>43</v>
      </c>
      <c r="B224" s="32" t="s">
        <v>238</v>
      </c>
      <c r="C224" s="32">
        <v>0.5</v>
      </c>
      <c r="D224" s="32">
        <v>1</v>
      </c>
      <c r="E224" s="32">
        <v>6</v>
      </c>
      <c r="F224" s="32">
        <v>1</v>
      </c>
      <c r="G224" s="32">
        <v>0.75</v>
      </c>
      <c r="H224" s="32">
        <v>2</v>
      </c>
      <c r="I224" s="32">
        <v>6</v>
      </c>
      <c r="J224" s="32">
        <v>1</v>
      </c>
      <c r="K224" s="32">
        <v>1.5</v>
      </c>
      <c r="L224" s="32">
        <v>1</v>
      </c>
      <c r="M224" s="32">
        <v>2</v>
      </c>
      <c r="N224" s="32">
        <v>1</v>
      </c>
      <c r="O224" s="32">
        <v>0.25</v>
      </c>
      <c r="P224" s="32">
        <v>2</v>
      </c>
      <c r="Q224" s="32">
        <v>2</v>
      </c>
      <c r="R224" s="32">
        <v>1</v>
      </c>
      <c r="S224" s="32">
        <v>0.5</v>
      </c>
      <c r="T224" s="32">
        <v>4</v>
      </c>
      <c r="U224" s="32">
        <v>2</v>
      </c>
      <c r="V224" s="32">
        <v>1</v>
      </c>
      <c r="W224" s="32">
        <v>1</v>
      </c>
      <c r="X224" s="32">
        <v>20</v>
      </c>
      <c r="Y224" s="32">
        <v>5</v>
      </c>
      <c r="Z224" s="32">
        <v>1</v>
      </c>
      <c r="AA224" s="32">
        <v>12.5</v>
      </c>
      <c r="AB224" s="32">
        <v>1</v>
      </c>
      <c r="AC224" s="32">
        <v>5</v>
      </c>
      <c r="AD224" s="32">
        <v>2</v>
      </c>
      <c r="AE224" s="32">
        <v>1.25</v>
      </c>
      <c r="AF224" s="32">
        <v>1</v>
      </c>
      <c r="AG224" s="32">
        <v>5</v>
      </c>
      <c r="AH224" s="32">
        <v>3</v>
      </c>
      <c r="AI224" s="32">
        <v>1.875</v>
      </c>
      <c r="AJ224" s="32">
        <v>0</v>
      </c>
      <c r="AK224" s="32">
        <v>0</v>
      </c>
      <c r="AL224" s="32">
        <v>0</v>
      </c>
      <c r="AM224" s="32">
        <v>0</v>
      </c>
      <c r="AN224" s="32">
        <v>6</v>
      </c>
      <c r="AO224" s="32">
        <v>5</v>
      </c>
      <c r="AP224" s="32">
        <v>1</v>
      </c>
      <c r="AQ224" s="32">
        <v>3.75</v>
      </c>
      <c r="AR224" s="32">
        <f t="shared" si="191"/>
        <v>23.375</v>
      </c>
      <c r="AS224" s="32">
        <f t="shared" si="192"/>
        <v>46.75</v>
      </c>
      <c r="AT224" s="32">
        <v>40000</v>
      </c>
      <c r="AU224" s="32">
        <f t="shared" si="193"/>
        <v>935000</v>
      </c>
      <c r="AV224" s="32">
        <f t="shared" si="194"/>
        <v>1870000</v>
      </c>
    </row>
    <row r="225" spans="1:48">
      <c r="A225" s="42">
        <v>44</v>
      </c>
      <c r="B225" s="32" t="s">
        <v>239</v>
      </c>
      <c r="C225" s="32">
        <v>0.8</v>
      </c>
      <c r="D225" s="32">
        <v>2</v>
      </c>
      <c r="E225" s="32">
        <v>6</v>
      </c>
      <c r="F225" s="32">
        <v>1</v>
      </c>
      <c r="G225" s="32">
        <v>1.5</v>
      </c>
      <c r="H225" s="32">
        <v>2</v>
      </c>
      <c r="I225" s="32">
        <v>3</v>
      </c>
      <c r="J225" s="32">
        <v>1</v>
      </c>
      <c r="K225" s="32">
        <v>0.75</v>
      </c>
      <c r="L225" s="32">
        <v>2</v>
      </c>
      <c r="M225" s="32">
        <v>2</v>
      </c>
      <c r="N225" s="32">
        <v>1</v>
      </c>
      <c r="O225" s="32">
        <v>0.5</v>
      </c>
      <c r="P225" s="32">
        <v>1</v>
      </c>
      <c r="Q225" s="32">
        <v>4</v>
      </c>
      <c r="R225" s="32">
        <v>1</v>
      </c>
      <c r="S225" s="32">
        <v>0.5</v>
      </c>
      <c r="T225" s="32">
        <v>2</v>
      </c>
      <c r="U225" s="32">
        <v>2</v>
      </c>
      <c r="V225" s="32">
        <v>1</v>
      </c>
      <c r="W225" s="32">
        <v>0.5</v>
      </c>
      <c r="X225" s="32">
        <v>40</v>
      </c>
      <c r="Y225" s="32">
        <v>5</v>
      </c>
      <c r="Z225" s="32">
        <v>1</v>
      </c>
      <c r="AA225" s="32">
        <v>25</v>
      </c>
      <c r="AB225" s="32">
        <v>1</v>
      </c>
      <c r="AC225" s="32">
        <v>4</v>
      </c>
      <c r="AD225" s="32">
        <v>2</v>
      </c>
      <c r="AE225" s="32">
        <v>1</v>
      </c>
      <c r="AF225" s="32">
        <v>1</v>
      </c>
      <c r="AG225" s="32">
        <v>4</v>
      </c>
      <c r="AH225" s="32">
        <v>3</v>
      </c>
      <c r="AI225" s="32">
        <v>1.5</v>
      </c>
      <c r="AJ225" s="32">
        <v>1</v>
      </c>
      <c r="AK225" s="32">
        <v>4</v>
      </c>
      <c r="AL225" s="32">
        <v>3</v>
      </c>
      <c r="AM225" s="32">
        <v>1.5</v>
      </c>
      <c r="AN225" s="32">
        <v>6</v>
      </c>
      <c r="AO225" s="32">
        <v>6</v>
      </c>
      <c r="AP225" s="32">
        <v>1</v>
      </c>
      <c r="AQ225" s="32">
        <v>4.5</v>
      </c>
      <c r="AR225" s="32">
        <f t="shared" si="191"/>
        <v>37.25</v>
      </c>
      <c r="AS225" s="32">
        <f t="shared" si="192"/>
        <v>46.5625</v>
      </c>
      <c r="AT225" s="32">
        <v>40000</v>
      </c>
      <c r="AU225" s="32">
        <f t="shared" si="193"/>
        <v>1490000</v>
      </c>
      <c r="AV225" s="32">
        <f t="shared" si="194"/>
        <v>1862500</v>
      </c>
    </row>
    <row r="226" spans="1:48">
      <c r="A226" s="42">
        <v>45</v>
      </c>
      <c r="B226" s="32" t="s">
        <v>240</v>
      </c>
      <c r="C226" s="32">
        <v>0.25</v>
      </c>
      <c r="D226" s="32">
        <v>2</v>
      </c>
      <c r="E226" s="32">
        <v>6</v>
      </c>
      <c r="F226" s="32">
        <v>1</v>
      </c>
      <c r="G226" s="32">
        <v>1.5</v>
      </c>
      <c r="H226" s="32">
        <v>2</v>
      </c>
      <c r="I226" s="32">
        <v>4</v>
      </c>
      <c r="J226" s="32">
        <v>1</v>
      </c>
      <c r="K226" s="32">
        <v>1</v>
      </c>
      <c r="L226" s="32">
        <v>1</v>
      </c>
      <c r="M226" s="32">
        <v>3</v>
      </c>
      <c r="N226" s="32">
        <v>1</v>
      </c>
      <c r="O226" s="32">
        <v>0.375</v>
      </c>
      <c r="P226" s="32">
        <v>2</v>
      </c>
      <c r="Q226" s="32">
        <v>4</v>
      </c>
      <c r="R226" s="32">
        <v>1</v>
      </c>
      <c r="S226" s="32">
        <v>1</v>
      </c>
      <c r="T226" s="32">
        <v>3</v>
      </c>
      <c r="U226" s="32">
        <v>2</v>
      </c>
      <c r="V226" s="32">
        <v>1</v>
      </c>
      <c r="W226" s="32">
        <v>0.75</v>
      </c>
      <c r="X226" s="32">
        <v>10</v>
      </c>
      <c r="Y226" s="32">
        <v>5</v>
      </c>
      <c r="Z226" s="32">
        <v>1</v>
      </c>
      <c r="AA226" s="32">
        <v>6.25</v>
      </c>
      <c r="AB226" s="32">
        <v>1</v>
      </c>
      <c r="AC226" s="32">
        <v>5</v>
      </c>
      <c r="AD226" s="32">
        <v>2</v>
      </c>
      <c r="AE226" s="32">
        <v>1.25</v>
      </c>
      <c r="AF226" s="32">
        <v>2</v>
      </c>
      <c r="AG226" s="32">
        <v>5</v>
      </c>
      <c r="AH226" s="32">
        <v>3</v>
      </c>
      <c r="AI226" s="32">
        <v>3.75</v>
      </c>
      <c r="AJ226" s="32">
        <v>1</v>
      </c>
      <c r="AK226" s="32">
        <v>5</v>
      </c>
      <c r="AL226" s="32">
        <v>3</v>
      </c>
      <c r="AM226" s="32">
        <v>1.875</v>
      </c>
      <c r="AN226" s="32">
        <v>6</v>
      </c>
      <c r="AO226" s="32">
        <v>8</v>
      </c>
      <c r="AP226" s="32">
        <v>1</v>
      </c>
      <c r="AQ226" s="32">
        <v>6</v>
      </c>
      <c r="AR226" s="32">
        <f t="shared" si="191"/>
        <v>23.75</v>
      </c>
      <c r="AS226" s="32">
        <f t="shared" si="192"/>
        <v>95</v>
      </c>
      <c r="AT226" s="32">
        <v>40000</v>
      </c>
      <c r="AU226" s="32">
        <f t="shared" si="193"/>
        <v>950000</v>
      </c>
      <c r="AV226" s="32">
        <f t="shared" si="194"/>
        <v>3800000</v>
      </c>
    </row>
    <row r="227" spans="1:48">
      <c r="A227" s="42">
        <v>46</v>
      </c>
      <c r="B227" s="32" t="s">
        <v>241</v>
      </c>
      <c r="C227" s="32">
        <v>0.25</v>
      </c>
      <c r="D227" s="32">
        <v>2</v>
      </c>
      <c r="E227" s="32">
        <v>5</v>
      </c>
      <c r="F227" s="32">
        <v>1</v>
      </c>
      <c r="G227" s="32">
        <v>1.25</v>
      </c>
      <c r="H227" s="32">
        <v>2</v>
      </c>
      <c r="I227" s="32">
        <v>4</v>
      </c>
      <c r="J227" s="32">
        <v>2</v>
      </c>
      <c r="K227" s="32">
        <v>2</v>
      </c>
      <c r="L227" s="32">
        <v>1</v>
      </c>
      <c r="M227" s="32">
        <v>2</v>
      </c>
      <c r="N227" s="32">
        <v>1</v>
      </c>
      <c r="O227" s="32">
        <v>0.25</v>
      </c>
      <c r="P227" s="32">
        <v>1</v>
      </c>
      <c r="Q227" s="32">
        <v>6</v>
      </c>
      <c r="R227" s="32">
        <v>1</v>
      </c>
      <c r="S227" s="32">
        <v>0.75</v>
      </c>
      <c r="T227" s="32">
        <v>4</v>
      </c>
      <c r="U227" s="32">
        <v>3</v>
      </c>
      <c r="V227" s="32">
        <v>1</v>
      </c>
      <c r="W227" s="32">
        <v>1.5</v>
      </c>
      <c r="X227" s="32">
        <v>10</v>
      </c>
      <c r="Y227" s="32">
        <v>6</v>
      </c>
      <c r="Z227" s="32">
        <v>1</v>
      </c>
      <c r="AA227" s="32">
        <v>7.5</v>
      </c>
      <c r="AB227" s="32">
        <v>1</v>
      </c>
      <c r="AC227" s="32">
        <v>5</v>
      </c>
      <c r="AD227" s="32">
        <v>3</v>
      </c>
      <c r="AE227" s="32">
        <v>1.875</v>
      </c>
      <c r="AF227" s="32">
        <v>2</v>
      </c>
      <c r="AG227" s="32">
        <v>5</v>
      </c>
      <c r="AH227" s="32">
        <v>3</v>
      </c>
      <c r="AI227" s="32">
        <v>3.75</v>
      </c>
      <c r="AJ227" s="32">
        <v>1</v>
      </c>
      <c r="AK227" s="32">
        <v>4</v>
      </c>
      <c r="AL227" s="32">
        <v>2</v>
      </c>
      <c r="AM227" s="32">
        <v>1</v>
      </c>
      <c r="AN227" s="32">
        <v>5</v>
      </c>
      <c r="AO227" s="32">
        <v>7</v>
      </c>
      <c r="AP227" s="32">
        <v>1</v>
      </c>
      <c r="AQ227" s="32">
        <v>4.375</v>
      </c>
      <c r="AR227" s="32">
        <f t="shared" si="191"/>
        <v>24.25</v>
      </c>
      <c r="AS227" s="32">
        <f t="shared" si="192"/>
        <v>97</v>
      </c>
      <c r="AT227" s="32">
        <v>40000</v>
      </c>
      <c r="AU227" s="32">
        <f t="shared" si="193"/>
        <v>970000</v>
      </c>
      <c r="AV227" s="32">
        <f t="shared" si="194"/>
        <v>3880000</v>
      </c>
    </row>
    <row r="228" spans="1:48">
      <c r="A228" s="42">
        <v>47</v>
      </c>
      <c r="B228" s="32" t="s">
        <v>242</v>
      </c>
      <c r="C228" s="32">
        <v>0.25</v>
      </c>
      <c r="D228" s="32">
        <v>0</v>
      </c>
      <c r="E228" s="32">
        <v>0</v>
      </c>
      <c r="F228" s="32">
        <v>0</v>
      </c>
      <c r="G228" s="32">
        <v>0</v>
      </c>
      <c r="H228" s="32">
        <v>2</v>
      </c>
      <c r="I228" s="32">
        <v>3</v>
      </c>
      <c r="J228" s="32">
        <v>1</v>
      </c>
      <c r="K228" s="32">
        <v>0.75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>
        <v>3</v>
      </c>
      <c r="U228" s="32">
        <v>2</v>
      </c>
      <c r="V228" s="32">
        <v>1</v>
      </c>
      <c r="W228" s="32">
        <v>0.75</v>
      </c>
      <c r="X228" s="32">
        <v>20</v>
      </c>
      <c r="Y228" s="32">
        <v>5</v>
      </c>
      <c r="Z228" s="32">
        <v>1</v>
      </c>
      <c r="AA228" s="32">
        <v>12.5</v>
      </c>
      <c r="AB228" s="32">
        <v>0</v>
      </c>
      <c r="AC228" s="32">
        <v>0</v>
      </c>
      <c r="AD228" s="32">
        <v>0</v>
      </c>
      <c r="AE228" s="32">
        <v>0</v>
      </c>
      <c r="AF228" s="32">
        <v>0</v>
      </c>
      <c r="AG228" s="32">
        <v>0</v>
      </c>
      <c r="AH228" s="32">
        <v>0</v>
      </c>
      <c r="AI228" s="32">
        <v>0</v>
      </c>
      <c r="AJ228" s="32">
        <v>0</v>
      </c>
      <c r="AK228" s="32">
        <v>0</v>
      </c>
      <c r="AL228" s="32">
        <v>0</v>
      </c>
      <c r="AM228" s="32">
        <v>0</v>
      </c>
      <c r="AN228" s="32">
        <v>5</v>
      </c>
      <c r="AO228" s="32">
        <v>6</v>
      </c>
      <c r="AP228" s="32">
        <v>1</v>
      </c>
      <c r="AQ228" s="32">
        <v>3.75</v>
      </c>
      <c r="AR228" s="32">
        <f t="shared" si="191"/>
        <v>17.75</v>
      </c>
      <c r="AS228" s="32">
        <f t="shared" si="192"/>
        <v>71</v>
      </c>
      <c r="AT228" s="32">
        <v>40000</v>
      </c>
      <c r="AU228" s="32">
        <f t="shared" si="193"/>
        <v>710000</v>
      </c>
      <c r="AV228" s="32">
        <f t="shared" si="194"/>
        <v>2840000</v>
      </c>
    </row>
    <row r="229" spans="1:48">
      <c r="A229" s="42">
        <v>48</v>
      </c>
      <c r="B229" s="32" t="s">
        <v>243</v>
      </c>
      <c r="C229" s="32">
        <v>0.125</v>
      </c>
      <c r="D229" s="32">
        <v>2</v>
      </c>
      <c r="E229" s="32">
        <v>3</v>
      </c>
      <c r="F229" s="32">
        <v>1</v>
      </c>
      <c r="G229" s="32">
        <v>0.75</v>
      </c>
      <c r="H229" s="32">
        <v>2</v>
      </c>
      <c r="I229" s="32">
        <v>4</v>
      </c>
      <c r="J229" s="32">
        <v>1</v>
      </c>
      <c r="K229" s="32">
        <v>1</v>
      </c>
      <c r="L229" s="32">
        <v>2</v>
      </c>
      <c r="M229" s="32">
        <v>2</v>
      </c>
      <c r="N229" s="32">
        <v>1</v>
      </c>
      <c r="O229" s="32">
        <v>0.5</v>
      </c>
      <c r="P229" s="32">
        <v>2</v>
      </c>
      <c r="Q229" s="32">
        <v>3</v>
      </c>
      <c r="R229" s="32">
        <v>1</v>
      </c>
      <c r="S229" s="32">
        <v>0.75</v>
      </c>
      <c r="T229" s="32">
        <v>2</v>
      </c>
      <c r="U229" s="32">
        <v>3</v>
      </c>
      <c r="V229" s="32">
        <v>1</v>
      </c>
      <c r="W229" s="32">
        <v>0.75</v>
      </c>
      <c r="X229" s="32">
        <v>10</v>
      </c>
      <c r="Y229" s="32">
        <v>6</v>
      </c>
      <c r="Z229" s="32">
        <v>1</v>
      </c>
      <c r="AA229" s="32">
        <v>7.5</v>
      </c>
      <c r="AB229" s="32">
        <v>2</v>
      </c>
      <c r="AC229" s="32">
        <v>5</v>
      </c>
      <c r="AD229" s="32">
        <v>1</v>
      </c>
      <c r="AE229" s="32">
        <v>1.25</v>
      </c>
      <c r="AF229" s="32">
        <v>1</v>
      </c>
      <c r="AG229" s="32">
        <v>5</v>
      </c>
      <c r="AH229" s="32">
        <v>3</v>
      </c>
      <c r="AI229" s="32">
        <v>1.875</v>
      </c>
      <c r="AJ229" s="32">
        <v>1</v>
      </c>
      <c r="AK229" s="32">
        <v>5</v>
      </c>
      <c r="AL229" s="32">
        <v>2</v>
      </c>
      <c r="AM229" s="32">
        <v>1.25</v>
      </c>
      <c r="AN229" s="32">
        <v>4</v>
      </c>
      <c r="AO229" s="32">
        <v>6</v>
      </c>
      <c r="AP229" s="32">
        <v>1</v>
      </c>
      <c r="AQ229" s="32">
        <v>3</v>
      </c>
      <c r="AR229" s="32">
        <f t="shared" si="191"/>
        <v>18.625</v>
      </c>
      <c r="AS229" s="32">
        <f t="shared" si="192"/>
        <v>149</v>
      </c>
      <c r="AT229" s="32">
        <v>40000</v>
      </c>
      <c r="AU229" s="32">
        <f t="shared" si="193"/>
        <v>745000</v>
      </c>
      <c r="AV229" s="32">
        <f t="shared" si="194"/>
        <v>5960000</v>
      </c>
    </row>
    <row r="230" spans="1:48">
      <c r="A230" s="42">
        <v>49</v>
      </c>
      <c r="B230" s="32" t="s">
        <v>244</v>
      </c>
      <c r="C230" s="32">
        <v>0.25</v>
      </c>
      <c r="D230" s="32">
        <v>2</v>
      </c>
      <c r="E230" s="32">
        <v>5</v>
      </c>
      <c r="F230" s="32">
        <v>1</v>
      </c>
      <c r="G230" s="32">
        <v>1.25</v>
      </c>
      <c r="H230" s="32">
        <v>2</v>
      </c>
      <c r="I230" s="32">
        <v>2</v>
      </c>
      <c r="J230" s="32">
        <v>1</v>
      </c>
      <c r="K230" s="32">
        <v>0.5</v>
      </c>
      <c r="L230" s="32">
        <v>2</v>
      </c>
      <c r="M230" s="32">
        <v>1</v>
      </c>
      <c r="N230" s="32">
        <v>1</v>
      </c>
      <c r="O230" s="32">
        <v>0.25</v>
      </c>
      <c r="P230" s="32">
        <v>1</v>
      </c>
      <c r="Q230" s="32">
        <v>2</v>
      </c>
      <c r="R230" s="32">
        <v>1</v>
      </c>
      <c r="S230" s="32">
        <v>0.25</v>
      </c>
      <c r="T230" s="32">
        <v>3</v>
      </c>
      <c r="U230" s="32">
        <v>1</v>
      </c>
      <c r="V230" s="32">
        <v>1</v>
      </c>
      <c r="W230" s="32">
        <v>0.375</v>
      </c>
      <c r="X230" s="32">
        <v>10</v>
      </c>
      <c r="Y230" s="32">
        <v>4</v>
      </c>
      <c r="Z230" s="32">
        <v>1</v>
      </c>
      <c r="AA230" s="32">
        <v>5</v>
      </c>
      <c r="AB230" s="32">
        <v>1</v>
      </c>
      <c r="AC230" s="32">
        <v>3</v>
      </c>
      <c r="AD230" s="32">
        <v>2</v>
      </c>
      <c r="AE230" s="32">
        <v>0.75</v>
      </c>
      <c r="AF230" s="32">
        <v>1</v>
      </c>
      <c r="AG230" s="32">
        <v>2</v>
      </c>
      <c r="AH230" s="32">
        <v>3</v>
      </c>
      <c r="AI230" s="32">
        <v>0.75</v>
      </c>
      <c r="AJ230" s="32">
        <v>1</v>
      </c>
      <c r="AK230" s="32">
        <v>3</v>
      </c>
      <c r="AL230" s="32">
        <v>2</v>
      </c>
      <c r="AM230" s="32">
        <v>0.75</v>
      </c>
      <c r="AN230" s="32">
        <v>4</v>
      </c>
      <c r="AO230" s="32">
        <v>4</v>
      </c>
      <c r="AP230" s="32">
        <v>1</v>
      </c>
      <c r="AQ230" s="32">
        <v>2</v>
      </c>
      <c r="AR230" s="32">
        <f t="shared" si="191"/>
        <v>11.875</v>
      </c>
      <c r="AS230" s="32">
        <f t="shared" si="192"/>
        <v>47.5</v>
      </c>
      <c r="AT230" s="32">
        <v>40000</v>
      </c>
      <c r="AU230" s="32">
        <f t="shared" si="193"/>
        <v>475000</v>
      </c>
      <c r="AV230" s="32">
        <f t="shared" si="194"/>
        <v>1900000</v>
      </c>
    </row>
    <row r="231" spans="1:48">
      <c r="A231" s="42">
        <v>50</v>
      </c>
      <c r="B231" s="32" t="s">
        <v>196</v>
      </c>
      <c r="C231" s="32">
        <v>0.5</v>
      </c>
      <c r="D231" s="32">
        <v>0</v>
      </c>
      <c r="E231" s="32">
        <v>0</v>
      </c>
      <c r="F231" s="32">
        <v>0</v>
      </c>
      <c r="G231" s="32">
        <v>0</v>
      </c>
      <c r="H231" s="32">
        <v>2</v>
      </c>
      <c r="I231" s="32">
        <v>5</v>
      </c>
      <c r="J231" s="32">
        <v>1</v>
      </c>
      <c r="K231" s="32">
        <v>1.25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4</v>
      </c>
      <c r="U231" s="32">
        <v>2</v>
      </c>
      <c r="V231" s="32">
        <v>1</v>
      </c>
      <c r="W231" s="32">
        <v>1</v>
      </c>
      <c r="X231" s="32">
        <v>10</v>
      </c>
      <c r="Y231" s="32">
        <v>6</v>
      </c>
      <c r="Z231" s="32">
        <v>1</v>
      </c>
      <c r="AA231" s="32">
        <v>7.5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N231" s="32">
        <v>4</v>
      </c>
      <c r="AO231" s="32">
        <v>6</v>
      </c>
      <c r="AP231" s="32">
        <v>1</v>
      </c>
      <c r="AQ231" s="32">
        <v>3</v>
      </c>
      <c r="AR231" s="32">
        <f t="shared" si="191"/>
        <v>12.75</v>
      </c>
      <c r="AS231" s="32">
        <f t="shared" si="192"/>
        <v>25.5</v>
      </c>
      <c r="AT231" s="32">
        <v>40000</v>
      </c>
      <c r="AU231" s="32">
        <f t="shared" si="193"/>
        <v>510000</v>
      </c>
      <c r="AV231" s="32">
        <f t="shared" si="194"/>
        <v>1020000</v>
      </c>
    </row>
    <row r="232" spans="1:48">
      <c r="A232" s="80" t="s">
        <v>369</v>
      </c>
      <c r="B232" s="80"/>
      <c r="C232" s="34">
        <f>SUM(C182:C231)</f>
        <v>18.094999999999999</v>
      </c>
      <c r="D232" s="34">
        <f t="shared" ref="D232:AV232" si="195">SUM(D182:D231)</f>
        <v>36</v>
      </c>
      <c r="E232" s="34">
        <f t="shared" si="195"/>
        <v>99</v>
      </c>
      <c r="F232" s="34">
        <f t="shared" si="195"/>
        <v>20</v>
      </c>
      <c r="G232" s="34">
        <f t="shared" si="195"/>
        <v>26.125</v>
      </c>
      <c r="H232" s="34">
        <f t="shared" si="195"/>
        <v>99</v>
      </c>
      <c r="I232" s="34">
        <f t="shared" si="195"/>
        <v>178</v>
      </c>
      <c r="J232" s="34">
        <f t="shared" si="195"/>
        <v>108</v>
      </c>
      <c r="K232" s="34">
        <f t="shared" si="195"/>
        <v>86.75</v>
      </c>
      <c r="L232" s="34">
        <f t="shared" si="195"/>
        <v>23</v>
      </c>
      <c r="M232" s="34">
        <f t="shared" si="195"/>
        <v>41</v>
      </c>
      <c r="N232" s="34">
        <f t="shared" si="195"/>
        <v>19</v>
      </c>
      <c r="O232" s="34">
        <f t="shared" si="195"/>
        <v>7.5</v>
      </c>
      <c r="P232" s="34">
        <f t="shared" si="195"/>
        <v>36</v>
      </c>
      <c r="Q232" s="34">
        <f t="shared" si="195"/>
        <v>64</v>
      </c>
      <c r="R232" s="34">
        <f t="shared" si="195"/>
        <v>20</v>
      </c>
      <c r="S232" s="34">
        <f t="shared" si="195"/>
        <v>14.375</v>
      </c>
      <c r="T232" s="34">
        <f t="shared" si="195"/>
        <v>138</v>
      </c>
      <c r="U232" s="34">
        <f t="shared" si="195"/>
        <v>89.5</v>
      </c>
      <c r="V232" s="34">
        <f t="shared" si="195"/>
        <v>50</v>
      </c>
      <c r="W232" s="34">
        <f t="shared" si="195"/>
        <v>32.625</v>
      </c>
      <c r="X232" s="34">
        <f t="shared" si="195"/>
        <v>805</v>
      </c>
      <c r="Y232" s="34">
        <f t="shared" si="195"/>
        <v>244</v>
      </c>
      <c r="Z232" s="34">
        <f t="shared" si="195"/>
        <v>50</v>
      </c>
      <c r="AA232" s="34">
        <f t="shared" si="195"/>
        <v>486.375</v>
      </c>
      <c r="AB232" s="34">
        <f t="shared" si="195"/>
        <v>15</v>
      </c>
      <c r="AC232" s="34">
        <f t="shared" si="195"/>
        <v>78</v>
      </c>
      <c r="AD232" s="34">
        <f t="shared" si="195"/>
        <v>44</v>
      </c>
      <c r="AE232" s="34">
        <f t="shared" si="195"/>
        <v>27.125</v>
      </c>
      <c r="AF232" s="34">
        <f t="shared" si="195"/>
        <v>23</v>
      </c>
      <c r="AG232" s="34">
        <f t="shared" si="195"/>
        <v>74</v>
      </c>
      <c r="AH232" s="34">
        <f t="shared" si="195"/>
        <v>54</v>
      </c>
      <c r="AI232" s="34">
        <f t="shared" si="195"/>
        <v>35.25</v>
      </c>
      <c r="AJ232" s="34">
        <f t="shared" si="195"/>
        <v>6</v>
      </c>
      <c r="AK232" s="34">
        <f t="shared" si="195"/>
        <v>26</v>
      </c>
      <c r="AL232" s="34">
        <f t="shared" si="195"/>
        <v>14</v>
      </c>
      <c r="AM232" s="34">
        <f t="shared" si="195"/>
        <v>7.625</v>
      </c>
      <c r="AN232" s="34">
        <f t="shared" si="195"/>
        <v>330</v>
      </c>
      <c r="AO232" s="34">
        <f t="shared" si="195"/>
        <v>287</v>
      </c>
      <c r="AP232" s="34">
        <f t="shared" si="195"/>
        <v>50</v>
      </c>
      <c r="AQ232" s="34">
        <f t="shared" si="195"/>
        <v>218.5</v>
      </c>
      <c r="AR232" s="34">
        <f t="shared" si="195"/>
        <v>942.25</v>
      </c>
      <c r="AS232" s="34">
        <f t="shared" si="195"/>
        <v>4083.4482142857141</v>
      </c>
      <c r="AT232" s="34">
        <f t="shared" si="195"/>
        <v>2000000</v>
      </c>
      <c r="AU232" s="34">
        <f t="shared" si="195"/>
        <v>37690000</v>
      </c>
      <c r="AV232" s="34">
        <f t="shared" si="195"/>
        <v>163337928.57142857</v>
      </c>
    </row>
    <row r="233" spans="1:48">
      <c r="A233" s="79" t="s">
        <v>370</v>
      </c>
      <c r="B233" s="79"/>
      <c r="C233" s="35">
        <f>AVERAGE(C182:C231)</f>
        <v>0.3619</v>
      </c>
      <c r="D233" s="35">
        <f t="shared" ref="D233:AV233" si="196">AVERAGE(D182:D231)</f>
        <v>0.72</v>
      </c>
      <c r="E233" s="35">
        <f t="shared" si="196"/>
        <v>1.98</v>
      </c>
      <c r="F233" s="35">
        <f t="shared" si="196"/>
        <v>0.4</v>
      </c>
      <c r="G233" s="35">
        <f t="shared" si="196"/>
        <v>0.52249999999999996</v>
      </c>
      <c r="H233" s="35">
        <f t="shared" si="196"/>
        <v>1.98</v>
      </c>
      <c r="I233" s="35">
        <f t="shared" si="196"/>
        <v>3.56</v>
      </c>
      <c r="J233" s="35">
        <f t="shared" si="196"/>
        <v>2.16</v>
      </c>
      <c r="K233" s="35">
        <f t="shared" si="196"/>
        <v>1.7350000000000001</v>
      </c>
      <c r="L233" s="35">
        <f t="shared" si="196"/>
        <v>0.46</v>
      </c>
      <c r="M233" s="35">
        <f t="shared" si="196"/>
        <v>0.82</v>
      </c>
      <c r="N233" s="35">
        <f t="shared" si="196"/>
        <v>0.38</v>
      </c>
      <c r="O233" s="35">
        <f t="shared" si="196"/>
        <v>0.15</v>
      </c>
      <c r="P233" s="35">
        <f t="shared" si="196"/>
        <v>0.72</v>
      </c>
      <c r="Q233" s="35">
        <f t="shared" si="196"/>
        <v>1.28</v>
      </c>
      <c r="R233" s="35">
        <f t="shared" si="196"/>
        <v>0.4</v>
      </c>
      <c r="S233" s="35">
        <f t="shared" si="196"/>
        <v>0.28749999999999998</v>
      </c>
      <c r="T233" s="35">
        <f t="shared" si="196"/>
        <v>2.76</v>
      </c>
      <c r="U233" s="35">
        <f t="shared" si="196"/>
        <v>1.79</v>
      </c>
      <c r="V233" s="35">
        <f t="shared" si="196"/>
        <v>1</v>
      </c>
      <c r="W233" s="35">
        <f t="shared" si="196"/>
        <v>0.65249999999999997</v>
      </c>
      <c r="X233" s="35">
        <f t="shared" si="196"/>
        <v>16.100000000000001</v>
      </c>
      <c r="Y233" s="35">
        <f t="shared" si="196"/>
        <v>4.88</v>
      </c>
      <c r="Z233" s="35">
        <f t="shared" si="196"/>
        <v>1</v>
      </c>
      <c r="AA233" s="35">
        <f t="shared" si="196"/>
        <v>9.7274999999999991</v>
      </c>
      <c r="AB233" s="35">
        <f t="shared" si="196"/>
        <v>0.3</v>
      </c>
      <c r="AC233" s="35">
        <f t="shared" si="196"/>
        <v>1.56</v>
      </c>
      <c r="AD233" s="35">
        <f t="shared" si="196"/>
        <v>0.88</v>
      </c>
      <c r="AE233" s="35">
        <f t="shared" si="196"/>
        <v>0.54249999999999998</v>
      </c>
      <c r="AF233" s="35">
        <f t="shared" si="196"/>
        <v>0.46</v>
      </c>
      <c r="AG233" s="35">
        <f t="shared" si="196"/>
        <v>1.48</v>
      </c>
      <c r="AH233" s="35">
        <f t="shared" si="196"/>
        <v>1.08</v>
      </c>
      <c r="AI233" s="35">
        <f t="shared" si="196"/>
        <v>0.70499999999999996</v>
      </c>
      <c r="AJ233" s="35">
        <f t="shared" si="196"/>
        <v>0.12</v>
      </c>
      <c r="AK233" s="35">
        <f t="shared" si="196"/>
        <v>0.52</v>
      </c>
      <c r="AL233" s="35">
        <f t="shared" si="196"/>
        <v>0.28000000000000003</v>
      </c>
      <c r="AM233" s="35">
        <f t="shared" si="196"/>
        <v>0.1525</v>
      </c>
      <c r="AN233" s="35">
        <f t="shared" si="196"/>
        <v>6.6</v>
      </c>
      <c r="AO233" s="35">
        <f t="shared" si="196"/>
        <v>5.74</v>
      </c>
      <c r="AP233" s="35">
        <f t="shared" si="196"/>
        <v>1</v>
      </c>
      <c r="AQ233" s="35">
        <f t="shared" si="196"/>
        <v>4.37</v>
      </c>
      <c r="AR233" s="35">
        <f t="shared" si="196"/>
        <v>18.844999999999999</v>
      </c>
      <c r="AS233" s="35">
        <f t="shared" si="196"/>
        <v>81.668964285714281</v>
      </c>
      <c r="AT233" s="35">
        <f t="shared" si="196"/>
        <v>40000</v>
      </c>
      <c r="AU233" s="35">
        <f t="shared" si="196"/>
        <v>753800</v>
      </c>
      <c r="AV233" s="35">
        <f t="shared" si="196"/>
        <v>3266758.5714285714</v>
      </c>
    </row>
  </sheetData>
  <mergeCells count="164">
    <mergeCell ref="H3:H5"/>
    <mergeCell ref="I3:I5"/>
    <mergeCell ref="J3:J5"/>
    <mergeCell ref="K3:K5"/>
    <mergeCell ref="L3:L5"/>
    <mergeCell ref="M3:N3"/>
    <mergeCell ref="A3:A5"/>
    <mergeCell ref="B3:B5"/>
    <mergeCell ref="C3:C5"/>
    <mergeCell ref="D3:D5"/>
    <mergeCell ref="E3:E5"/>
    <mergeCell ref="F3:F5"/>
    <mergeCell ref="R3:R5"/>
    <mergeCell ref="T3:T5"/>
    <mergeCell ref="U3:U5"/>
    <mergeCell ref="V3:V5"/>
    <mergeCell ref="W3:Z3"/>
    <mergeCell ref="AA3:AI3"/>
    <mergeCell ref="X4:X5"/>
    <mergeCell ref="Y4:Y5"/>
    <mergeCell ref="Z4:Z5"/>
    <mergeCell ref="AA4:AA5"/>
    <mergeCell ref="BI4:BI5"/>
    <mergeCell ref="BJ4:BJ5"/>
    <mergeCell ref="BK4:BK5"/>
    <mergeCell ref="AJ3:AK3"/>
    <mergeCell ref="AM3:AM5"/>
    <mergeCell ref="AN3:AN5"/>
    <mergeCell ref="AO3:AO5"/>
    <mergeCell ref="AP3:BA3"/>
    <mergeCell ref="BB3:BB5"/>
    <mergeCell ref="AX4:BA4"/>
    <mergeCell ref="DH3:DH5"/>
    <mergeCell ref="M4:M5"/>
    <mergeCell ref="N4:N5"/>
    <mergeCell ref="O4:O5"/>
    <mergeCell ref="P4:P5"/>
    <mergeCell ref="Q4:Q5"/>
    <mergeCell ref="W4:W5"/>
    <mergeCell ref="CW3:CW5"/>
    <mergeCell ref="CY3:CY5"/>
    <mergeCell ref="CZ3:CZ5"/>
    <mergeCell ref="DA3:DA5"/>
    <mergeCell ref="DB3:DB5"/>
    <mergeCell ref="DC3:DC5"/>
    <mergeCell ref="CP3:CP5"/>
    <mergeCell ref="CR3:CR5"/>
    <mergeCell ref="CS3:CS5"/>
    <mergeCell ref="CT3:CT5"/>
    <mergeCell ref="CU3:CU5"/>
    <mergeCell ref="CV3:CV5"/>
    <mergeCell ref="CD3:CE3"/>
    <mergeCell ref="CF3:CF5"/>
    <mergeCell ref="BW3:BW5"/>
    <mergeCell ref="BX3:BX5"/>
    <mergeCell ref="BZ3:BZ5"/>
    <mergeCell ref="AK4:AK5"/>
    <mergeCell ref="AP4:AS4"/>
    <mergeCell ref="AT4:AW4"/>
    <mergeCell ref="AB4:AB5"/>
    <mergeCell ref="AC4:AC5"/>
    <mergeCell ref="AD4:AD5"/>
    <mergeCell ref="DD3:DD5"/>
    <mergeCell ref="DE3:DE5"/>
    <mergeCell ref="DF3:DG3"/>
    <mergeCell ref="CA3:CA5"/>
    <mergeCell ref="CB3:CB5"/>
    <mergeCell ref="CC3:CC5"/>
    <mergeCell ref="BO3:BO5"/>
    <mergeCell ref="BP3:BP5"/>
    <mergeCell ref="BQ3:BQ5"/>
    <mergeCell ref="BR3:BR5"/>
    <mergeCell ref="BS3:BS5"/>
    <mergeCell ref="BT3:BV3"/>
    <mergeCell ref="BD3:BD5"/>
    <mergeCell ref="BE3:BE5"/>
    <mergeCell ref="BF3:BF5"/>
    <mergeCell ref="BG3:BG5"/>
    <mergeCell ref="BM3:BM5"/>
    <mergeCell ref="BH4:BH5"/>
    <mergeCell ref="CJ3:CJ5"/>
    <mergeCell ref="CK3:CO3"/>
    <mergeCell ref="CK4:CK5"/>
    <mergeCell ref="CL4:CL5"/>
    <mergeCell ref="CM4:CM5"/>
    <mergeCell ref="CN4:CN5"/>
    <mergeCell ref="DF4:DF5"/>
    <mergeCell ref="DG4:DG5"/>
    <mergeCell ref="H56:I56"/>
    <mergeCell ref="T56:U56"/>
    <mergeCell ref="AM56:AN56"/>
    <mergeCell ref="BD56:BE56"/>
    <mergeCell ref="BO56:BP56"/>
    <mergeCell ref="BZ56:CA56"/>
    <mergeCell ref="CH56:CI56"/>
    <mergeCell ref="BL4:BL5"/>
    <mergeCell ref="BT4:BT5"/>
    <mergeCell ref="BU4:BU5"/>
    <mergeCell ref="BV4:BV5"/>
    <mergeCell ref="CD4:CD5"/>
    <mergeCell ref="CE4:CE5"/>
    <mergeCell ref="AH4:AH5"/>
    <mergeCell ref="AI4:AI5"/>
    <mergeCell ref="AJ4:AJ5"/>
    <mergeCell ref="A116:B116"/>
    <mergeCell ref="A117:B117"/>
    <mergeCell ref="AU121:AV122"/>
    <mergeCell ref="D122:K122"/>
    <mergeCell ref="L122:W122"/>
    <mergeCell ref="X122:AA122"/>
    <mergeCell ref="CY57:CZ57"/>
    <mergeCell ref="BH3:BJ3"/>
    <mergeCell ref="CR56:CS56"/>
    <mergeCell ref="CY56:CZ56"/>
    <mergeCell ref="H57:I57"/>
    <mergeCell ref="T57:U57"/>
    <mergeCell ref="AM57:AN57"/>
    <mergeCell ref="BD57:BE57"/>
    <mergeCell ref="BO57:BP57"/>
    <mergeCell ref="BZ57:CA57"/>
    <mergeCell ref="CH57:CI57"/>
    <mergeCell ref="CR57:CS57"/>
    <mergeCell ref="CO4:CO5"/>
    <mergeCell ref="AE4:AE5"/>
    <mergeCell ref="AF4:AF5"/>
    <mergeCell ref="AG4:AG5"/>
    <mergeCell ref="CH3:CH5"/>
    <mergeCell ref="CI3:CI5"/>
    <mergeCell ref="AT63:AT65"/>
    <mergeCell ref="AU63:AV64"/>
    <mergeCell ref="D64:K64"/>
    <mergeCell ref="L64:W64"/>
    <mergeCell ref="X64:AA64"/>
    <mergeCell ref="AB64:AM64"/>
    <mergeCell ref="AN64:AQ64"/>
    <mergeCell ref="A63:A65"/>
    <mergeCell ref="B63:B65"/>
    <mergeCell ref="C63:C65"/>
    <mergeCell ref="D63:AQ63"/>
    <mergeCell ref="AR63:AS64"/>
    <mergeCell ref="AB122:AM122"/>
    <mergeCell ref="AN122:AQ122"/>
    <mergeCell ref="A174:B174"/>
    <mergeCell ref="A175:B175"/>
    <mergeCell ref="A232:B232"/>
    <mergeCell ref="A233:B233"/>
    <mergeCell ref="AU179:AV180"/>
    <mergeCell ref="D180:K180"/>
    <mergeCell ref="L180:W180"/>
    <mergeCell ref="X180:AA180"/>
    <mergeCell ref="AB180:AM180"/>
    <mergeCell ref="AN180:AQ180"/>
    <mergeCell ref="A179:A181"/>
    <mergeCell ref="B179:B181"/>
    <mergeCell ref="C179:C181"/>
    <mergeCell ref="D179:AQ179"/>
    <mergeCell ref="AR179:AS180"/>
    <mergeCell ref="AT179:AT181"/>
    <mergeCell ref="A121:A123"/>
    <mergeCell ref="B121:B123"/>
    <mergeCell ref="C121:C123"/>
    <mergeCell ref="D121:AQ121"/>
    <mergeCell ref="AR121:AS122"/>
    <mergeCell ref="AT121:AT123"/>
  </mergeCells>
  <pageMargins left="0.7" right="0.7" top="0.75" bottom="0.75" header="0.3" footer="0.3"/>
  <pageSetup paperSize="9" scale="25" orientation="landscape" r:id="rId1"/>
  <rowBreaks count="1" manualBreakCount="1">
    <brk id="57" max="111" man="1"/>
  </rowBreaks>
  <colBreaks count="2" manualBreakCount="2">
    <brk id="65" max="163" man="1"/>
    <brk id="94" max="1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DJ233"/>
  <sheetViews>
    <sheetView view="pageBreakPreview" topLeftCell="A45" zoomScale="60" workbookViewId="0">
      <selection activeCell="A80" sqref="A80"/>
    </sheetView>
  </sheetViews>
  <sheetFormatPr defaultRowHeight="15.75"/>
  <cols>
    <col min="1" max="1" width="9.28515625" style="3" bestFit="1" customWidth="1"/>
    <col min="2" max="2" width="11" style="3" customWidth="1"/>
    <col min="3" max="3" width="11.42578125" style="3" customWidth="1"/>
    <col min="4" max="4" width="11.28515625" style="3" customWidth="1"/>
    <col min="5" max="5" width="14.28515625" style="3" customWidth="1"/>
    <col min="6" max="6" width="15.140625" style="3" customWidth="1"/>
    <col min="7" max="7" width="10.140625" style="3" customWidth="1"/>
    <col min="8" max="8" width="10.42578125" style="3" customWidth="1"/>
    <col min="9" max="9" width="9.140625" style="3"/>
    <col min="10" max="12" width="9.28515625" style="3" bestFit="1" customWidth="1"/>
    <col min="13" max="13" width="9.140625" style="3"/>
    <col min="14" max="18" width="9.28515625" style="3" bestFit="1" customWidth="1"/>
    <col min="19" max="19" width="9.140625" style="3"/>
    <col min="20" max="20" width="9.28515625" style="3" bestFit="1" customWidth="1"/>
    <col min="21" max="21" width="9.140625" style="3"/>
    <col min="22" max="22" width="9.28515625" style="3" bestFit="1" customWidth="1"/>
    <col min="23" max="23" width="9.140625" style="3"/>
    <col min="24" max="24" width="9.28515625" style="3" bestFit="1" customWidth="1"/>
    <col min="25" max="25" width="12" style="3" bestFit="1" customWidth="1"/>
    <col min="26" max="26" width="15.42578125" style="3" bestFit="1" customWidth="1"/>
    <col min="27" max="27" width="9.28515625" style="3" bestFit="1" customWidth="1"/>
    <col min="28" max="28" width="10.42578125" style="3" bestFit="1" customWidth="1"/>
    <col min="29" max="29" width="13.7109375" style="3" bestFit="1" customWidth="1"/>
    <col min="30" max="30" width="9.28515625" style="3" bestFit="1" customWidth="1"/>
    <col min="31" max="31" width="10.42578125" style="3" bestFit="1" customWidth="1"/>
    <col min="32" max="32" width="13.7109375" style="3" bestFit="1" customWidth="1"/>
    <col min="33" max="33" width="9.28515625" style="3" bestFit="1" customWidth="1"/>
    <col min="34" max="34" width="12" style="3" bestFit="1" customWidth="1"/>
    <col min="35" max="35" width="15.42578125" style="3" bestFit="1" customWidth="1"/>
    <col min="36" max="36" width="9.28515625" style="3" bestFit="1" customWidth="1"/>
    <col min="37" max="37" width="13.7109375" style="3" bestFit="1" customWidth="1"/>
    <col min="38" max="38" width="9.140625" style="3"/>
    <col min="39" max="39" width="9.28515625" style="3" bestFit="1" customWidth="1"/>
    <col min="40" max="40" width="9.140625" style="3"/>
    <col min="41" max="44" width="9.28515625" style="3" bestFit="1" customWidth="1"/>
    <col min="45" max="45" width="12" style="3" bestFit="1" customWidth="1"/>
    <col min="46" max="46" width="13.7109375" style="3" bestFit="1" customWidth="1"/>
    <col min="47" max="47" width="9.28515625" style="3" bestFit="1" customWidth="1"/>
    <col min="48" max="48" width="12.140625" style="3" customWidth="1"/>
    <col min="49" max="49" width="12" style="3" bestFit="1" customWidth="1"/>
    <col min="50" max="50" width="15.42578125" style="3" bestFit="1" customWidth="1"/>
    <col min="51" max="51" width="9.28515625" style="3" bestFit="1" customWidth="1"/>
    <col min="52" max="52" width="12.140625" style="3" customWidth="1"/>
    <col min="53" max="54" width="13.7109375" style="3" bestFit="1" customWidth="1"/>
    <col min="55" max="55" width="9.140625" style="3"/>
    <col min="56" max="56" width="9.28515625" style="3" bestFit="1" customWidth="1"/>
    <col min="57" max="57" width="9.140625" style="3"/>
    <col min="58" max="58" width="9.28515625" style="3" bestFit="1" customWidth="1"/>
    <col min="59" max="59" width="9.85546875" style="3" customWidth="1"/>
    <col min="60" max="60" width="9.28515625" style="3" bestFit="1" customWidth="1"/>
    <col min="61" max="62" width="13.7109375" style="3" bestFit="1" customWidth="1"/>
    <col min="63" max="63" width="9.28515625" style="3" bestFit="1" customWidth="1"/>
    <col min="64" max="64" width="12" style="3" bestFit="1" customWidth="1"/>
    <col min="65" max="65" width="13.7109375" style="3" bestFit="1" customWidth="1"/>
    <col min="66" max="66" width="9.140625" style="3"/>
    <col min="67" max="67" width="9.28515625" style="3" bestFit="1" customWidth="1"/>
    <col min="68" max="68" width="9.140625" style="3"/>
    <col min="69" max="76" width="9.28515625" style="3" bestFit="1" customWidth="1"/>
    <col min="77" max="77" width="9.140625" style="3"/>
    <col min="78" max="78" width="9.28515625" style="3" bestFit="1" customWidth="1"/>
    <col min="79" max="79" width="9.140625" style="3"/>
    <col min="80" max="80" width="9.28515625" style="3" bestFit="1" customWidth="1"/>
    <col min="81" max="84" width="13.7109375" style="3" bestFit="1" customWidth="1"/>
    <col min="85" max="85" width="9.140625" style="3"/>
    <col min="86" max="86" width="9.28515625" style="3" bestFit="1" customWidth="1"/>
    <col min="87" max="87" width="9.140625" style="3"/>
    <col min="88" max="88" width="9.28515625" style="3" bestFit="1" customWidth="1"/>
    <col min="89" max="90" width="15.42578125" style="3" bestFit="1" customWidth="1"/>
    <col min="91" max="91" width="13.7109375" style="3" bestFit="1" customWidth="1"/>
    <col min="92" max="93" width="15.42578125" style="3" bestFit="1" customWidth="1"/>
    <col min="94" max="94" width="17.28515625" style="3" bestFit="1" customWidth="1"/>
    <col min="95" max="95" width="9.140625" style="3"/>
    <col min="96" max="96" width="9.28515625" style="3" bestFit="1" customWidth="1"/>
    <col min="97" max="97" width="9.140625" style="3"/>
    <col min="98" max="98" width="9.28515625" style="3" bestFit="1" customWidth="1"/>
    <col min="99" max="99" width="17.28515625" style="3" bestFit="1" customWidth="1"/>
    <col min="100" max="100" width="13.7109375" style="3" bestFit="1" customWidth="1"/>
    <col min="101" max="101" width="17.28515625" style="3" bestFit="1" customWidth="1"/>
    <col min="102" max="102" width="9.140625" style="3"/>
    <col min="103" max="103" width="9.28515625" style="3" bestFit="1" customWidth="1"/>
    <col min="104" max="104" width="9.140625" style="3"/>
    <col min="105" max="108" width="9.28515625" style="3" bestFit="1" customWidth="1"/>
    <col min="109" max="109" width="12" style="3" bestFit="1" customWidth="1"/>
    <col min="110" max="113" width="17.28515625" style="3" bestFit="1" customWidth="1"/>
    <col min="114" max="114" width="11.7109375" style="3" customWidth="1"/>
    <col min="115" max="16384" width="9.140625" style="3"/>
  </cols>
  <sheetData>
    <row r="2" spans="1:114" s="16" customFormat="1">
      <c r="A2" s="16" t="s">
        <v>371</v>
      </c>
      <c r="H2" s="16" t="s">
        <v>372</v>
      </c>
      <c r="T2" s="16" t="s">
        <v>373</v>
      </c>
      <c r="AM2" s="16" t="s">
        <v>374</v>
      </c>
      <c r="BD2" s="16" t="s">
        <v>375</v>
      </c>
      <c r="BO2" s="16" t="s">
        <v>376</v>
      </c>
      <c r="BZ2" s="16" t="s">
        <v>377</v>
      </c>
      <c r="CH2" s="16" t="s">
        <v>378</v>
      </c>
      <c r="CR2" s="16" t="s">
        <v>379</v>
      </c>
      <c r="CY2" s="16" t="s">
        <v>380</v>
      </c>
    </row>
    <row r="3" spans="1:114" s="16" customFormat="1" ht="21" customHeight="1">
      <c r="A3" s="81" t="s">
        <v>0</v>
      </c>
      <c r="B3" s="81" t="s">
        <v>1</v>
      </c>
      <c r="C3" s="81" t="s">
        <v>24</v>
      </c>
      <c r="D3" s="81" t="s">
        <v>25</v>
      </c>
      <c r="E3" s="81" t="s">
        <v>26</v>
      </c>
      <c r="F3" s="81" t="s">
        <v>27</v>
      </c>
      <c r="H3" s="81" t="s">
        <v>0</v>
      </c>
      <c r="I3" s="81" t="s">
        <v>1</v>
      </c>
      <c r="J3" s="81" t="s">
        <v>2</v>
      </c>
      <c r="K3" s="81" t="s">
        <v>4</v>
      </c>
      <c r="L3" s="81" t="s">
        <v>52</v>
      </c>
      <c r="M3" s="81" t="s">
        <v>53</v>
      </c>
      <c r="N3" s="81"/>
      <c r="O3" s="25" t="s">
        <v>54</v>
      </c>
      <c r="P3" s="25"/>
      <c r="Q3" s="25"/>
      <c r="R3" s="81" t="s">
        <v>55</v>
      </c>
      <c r="T3" s="81" t="s">
        <v>0</v>
      </c>
      <c r="U3" s="81" t="s">
        <v>1</v>
      </c>
      <c r="V3" s="81" t="s">
        <v>2</v>
      </c>
      <c r="W3" s="81" t="s">
        <v>53</v>
      </c>
      <c r="X3" s="81"/>
      <c r="Y3" s="81"/>
      <c r="Z3" s="81"/>
      <c r="AA3" s="87" t="s">
        <v>54</v>
      </c>
      <c r="AB3" s="87"/>
      <c r="AC3" s="87"/>
      <c r="AD3" s="87"/>
      <c r="AE3" s="87"/>
      <c r="AF3" s="87"/>
      <c r="AG3" s="87"/>
      <c r="AH3" s="87"/>
      <c r="AI3" s="87"/>
      <c r="AJ3" s="87" t="s">
        <v>55</v>
      </c>
      <c r="AK3" s="87"/>
      <c r="AM3" s="81" t="s">
        <v>0</v>
      </c>
      <c r="AN3" s="81" t="s">
        <v>1</v>
      </c>
      <c r="AO3" s="81" t="s">
        <v>2</v>
      </c>
      <c r="AP3" s="81" t="s">
        <v>125</v>
      </c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 t="s">
        <v>126</v>
      </c>
      <c r="BD3" s="81" t="s">
        <v>0</v>
      </c>
      <c r="BE3" s="81" t="s">
        <v>1</v>
      </c>
      <c r="BF3" s="81" t="s">
        <v>2</v>
      </c>
      <c r="BG3" s="81" t="s">
        <v>135</v>
      </c>
      <c r="BH3" s="84" t="s">
        <v>136</v>
      </c>
      <c r="BI3" s="84"/>
      <c r="BJ3" s="84"/>
      <c r="BK3" s="25" t="s">
        <v>139</v>
      </c>
      <c r="BL3" s="25"/>
      <c r="BM3" s="81" t="s">
        <v>142</v>
      </c>
      <c r="BO3" s="81" t="s">
        <v>0</v>
      </c>
      <c r="BP3" s="81" t="s">
        <v>1</v>
      </c>
      <c r="BQ3" s="81" t="s">
        <v>2</v>
      </c>
      <c r="BR3" s="81" t="s">
        <v>4</v>
      </c>
      <c r="BS3" s="81" t="s">
        <v>53</v>
      </c>
      <c r="BT3" s="81" t="s">
        <v>116</v>
      </c>
      <c r="BU3" s="81"/>
      <c r="BV3" s="81"/>
      <c r="BW3" s="81" t="s">
        <v>55</v>
      </c>
      <c r="BX3" s="81" t="s">
        <v>143</v>
      </c>
      <c r="BZ3" s="81" t="s">
        <v>0</v>
      </c>
      <c r="CA3" s="81" t="s">
        <v>1</v>
      </c>
      <c r="CB3" s="81" t="s">
        <v>2</v>
      </c>
      <c r="CC3" s="81" t="s">
        <v>144</v>
      </c>
      <c r="CD3" s="81" t="s">
        <v>145</v>
      </c>
      <c r="CE3" s="81"/>
      <c r="CF3" s="81" t="s">
        <v>146</v>
      </c>
      <c r="CH3" s="81" t="s">
        <v>0</v>
      </c>
      <c r="CI3" s="81" t="s">
        <v>1</v>
      </c>
      <c r="CJ3" s="81" t="s">
        <v>2</v>
      </c>
      <c r="CK3" s="81" t="s">
        <v>149</v>
      </c>
      <c r="CL3" s="81"/>
      <c r="CM3" s="81"/>
      <c r="CN3" s="81"/>
      <c r="CO3" s="81"/>
      <c r="CP3" s="81" t="s">
        <v>150</v>
      </c>
      <c r="CR3" s="81" t="s">
        <v>0</v>
      </c>
      <c r="CS3" s="81" t="s">
        <v>1</v>
      </c>
      <c r="CT3" s="81" t="s">
        <v>2</v>
      </c>
      <c r="CU3" s="81" t="s">
        <v>150</v>
      </c>
      <c r="CV3" s="81" t="s">
        <v>146</v>
      </c>
      <c r="CW3" s="81" t="s">
        <v>72</v>
      </c>
      <c r="CX3" s="4"/>
      <c r="CY3" s="81" t="s">
        <v>0</v>
      </c>
      <c r="CZ3" s="81" t="s">
        <v>1</v>
      </c>
      <c r="DA3" s="81" t="s">
        <v>2</v>
      </c>
      <c r="DB3" s="81" t="s">
        <v>4</v>
      </c>
      <c r="DC3" s="85" t="s">
        <v>284</v>
      </c>
      <c r="DD3" s="85" t="s">
        <v>381</v>
      </c>
      <c r="DE3" s="81" t="s">
        <v>156</v>
      </c>
      <c r="DF3" s="81" t="s">
        <v>157</v>
      </c>
      <c r="DG3" s="81" t="s">
        <v>72</v>
      </c>
      <c r="DH3" s="81" t="s">
        <v>158</v>
      </c>
      <c r="DI3" s="81"/>
      <c r="DJ3" s="81" t="s">
        <v>159</v>
      </c>
    </row>
    <row r="4" spans="1:114" s="16" customFormat="1" ht="22.5" customHeight="1">
      <c r="A4" s="82"/>
      <c r="B4" s="82"/>
      <c r="C4" s="82"/>
      <c r="D4" s="82"/>
      <c r="E4" s="82"/>
      <c r="F4" s="82"/>
      <c r="H4" s="82"/>
      <c r="I4" s="82"/>
      <c r="J4" s="82"/>
      <c r="K4" s="82"/>
      <c r="L4" s="82"/>
      <c r="M4" s="81" t="s">
        <v>56</v>
      </c>
      <c r="N4" s="81" t="s">
        <v>57</v>
      </c>
      <c r="O4" s="81" t="s">
        <v>58</v>
      </c>
      <c r="P4" s="81" t="s">
        <v>59</v>
      </c>
      <c r="Q4" s="81" t="s">
        <v>60</v>
      </c>
      <c r="R4" s="82"/>
      <c r="T4" s="82"/>
      <c r="U4" s="82"/>
      <c r="V4" s="82"/>
      <c r="W4" s="81" t="s">
        <v>56</v>
      </c>
      <c r="X4" s="81" t="s">
        <v>57</v>
      </c>
      <c r="Y4" s="81" t="s">
        <v>68</v>
      </c>
      <c r="Z4" s="81" t="s">
        <v>69</v>
      </c>
      <c r="AA4" s="81" t="s">
        <v>58</v>
      </c>
      <c r="AB4" s="81" t="s">
        <v>70</v>
      </c>
      <c r="AC4" s="81" t="s">
        <v>69</v>
      </c>
      <c r="AD4" s="81" t="s">
        <v>59</v>
      </c>
      <c r="AE4" s="81" t="s">
        <v>71</v>
      </c>
      <c r="AF4" s="81" t="s">
        <v>72</v>
      </c>
      <c r="AG4" s="81" t="s">
        <v>60</v>
      </c>
      <c r="AH4" s="81" t="s">
        <v>73</v>
      </c>
      <c r="AI4" s="81" t="s">
        <v>72</v>
      </c>
      <c r="AJ4" s="81" t="s">
        <v>74</v>
      </c>
      <c r="AK4" s="81" t="s">
        <v>72</v>
      </c>
      <c r="AM4" s="82"/>
      <c r="AN4" s="82"/>
      <c r="AO4" s="82"/>
      <c r="AP4" s="84" t="s">
        <v>127</v>
      </c>
      <c r="AQ4" s="84"/>
      <c r="AR4" s="84"/>
      <c r="AS4" s="84"/>
      <c r="AT4" s="84" t="s">
        <v>128</v>
      </c>
      <c r="AU4" s="84"/>
      <c r="AV4" s="84"/>
      <c r="AW4" s="84"/>
      <c r="AX4" s="84" t="s">
        <v>129</v>
      </c>
      <c r="AY4" s="84"/>
      <c r="AZ4" s="84"/>
      <c r="BA4" s="84"/>
      <c r="BB4" s="82"/>
      <c r="BD4" s="82"/>
      <c r="BE4" s="82"/>
      <c r="BF4" s="82"/>
      <c r="BG4" s="82"/>
      <c r="BH4" s="81" t="s">
        <v>4</v>
      </c>
      <c r="BI4" s="81" t="s">
        <v>137</v>
      </c>
      <c r="BJ4" s="81" t="s">
        <v>138</v>
      </c>
      <c r="BK4" s="81" t="s">
        <v>140</v>
      </c>
      <c r="BL4" s="81" t="s">
        <v>141</v>
      </c>
      <c r="BM4" s="82"/>
      <c r="BO4" s="82"/>
      <c r="BP4" s="82"/>
      <c r="BQ4" s="82"/>
      <c r="BR4" s="82"/>
      <c r="BS4" s="82"/>
      <c r="BT4" s="81" t="s">
        <v>58</v>
      </c>
      <c r="BU4" s="81" t="s">
        <v>59</v>
      </c>
      <c r="BV4" s="81" t="s">
        <v>60</v>
      </c>
      <c r="BW4" s="82"/>
      <c r="BX4" s="82"/>
      <c r="BZ4" s="82"/>
      <c r="CA4" s="82"/>
      <c r="CB4" s="82"/>
      <c r="CC4" s="82"/>
      <c r="CD4" s="81" t="s">
        <v>147</v>
      </c>
      <c r="CE4" s="81" t="s">
        <v>148</v>
      </c>
      <c r="CF4" s="82"/>
      <c r="CH4" s="82"/>
      <c r="CI4" s="82"/>
      <c r="CJ4" s="82"/>
      <c r="CK4" s="81" t="s">
        <v>151</v>
      </c>
      <c r="CL4" s="81" t="s">
        <v>152</v>
      </c>
      <c r="CM4" s="81" t="s">
        <v>153</v>
      </c>
      <c r="CN4" s="81" t="s">
        <v>154</v>
      </c>
      <c r="CO4" s="81" t="s">
        <v>155</v>
      </c>
      <c r="CP4" s="82"/>
      <c r="CR4" s="82"/>
      <c r="CS4" s="82"/>
      <c r="CT4" s="82"/>
      <c r="CU4" s="82"/>
      <c r="CV4" s="82"/>
      <c r="CW4" s="82"/>
      <c r="CX4" s="4"/>
      <c r="CY4" s="82"/>
      <c r="CZ4" s="82"/>
      <c r="DA4" s="82"/>
      <c r="DB4" s="82"/>
      <c r="DC4" s="94"/>
      <c r="DD4" s="94"/>
      <c r="DE4" s="82"/>
      <c r="DF4" s="82"/>
      <c r="DG4" s="82"/>
      <c r="DH4" s="81" t="s">
        <v>160</v>
      </c>
      <c r="DI4" s="81" t="s">
        <v>161</v>
      </c>
      <c r="DJ4" s="82"/>
    </row>
    <row r="5" spans="1:114" s="16" customFormat="1" ht="22.5" customHeight="1">
      <c r="A5" s="83"/>
      <c r="B5" s="83"/>
      <c r="C5" s="83"/>
      <c r="D5" s="83"/>
      <c r="E5" s="83"/>
      <c r="F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M5" s="83"/>
      <c r="AN5" s="83"/>
      <c r="AO5" s="83"/>
      <c r="AP5" s="26" t="s">
        <v>130</v>
      </c>
      <c r="AQ5" s="26" t="s">
        <v>131</v>
      </c>
      <c r="AR5" s="26" t="s">
        <v>132</v>
      </c>
      <c r="AS5" s="26" t="s">
        <v>133</v>
      </c>
      <c r="AT5" s="26" t="s">
        <v>130</v>
      </c>
      <c r="AU5" s="26" t="s">
        <v>131</v>
      </c>
      <c r="AV5" s="26" t="s">
        <v>132</v>
      </c>
      <c r="AW5" s="27" t="s">
        <v>133</v>
      </c>
      <c r="AX5" s="27" t="s">
        <v>130</v>
      </c>
      <c r="AY5" s="26" t="s">
        <v>131</v>
      </c>
      <c r="AZ5" s="26" t="s">
        <v>132</v>
      </c>
      <c r="BA5" s="26" t="s">
        <v>133</v>
      </c>
      <c r="BB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Z5" s="83"/>
      <c r="CA5" s="83"/>
      <c r="CB5" s="83"/>
      <c r="CC5" s="83"/>
      <c r="CD5" s="83"/>
      <c r="CE5" s="83"/>
      <c r="CF5" s="83"/>
      <c r="CH5" s="83"/>
      <c r="CI5" s="83"/>
      <c r="CJ5" s="83"/>
      <c r="CK5" s="83"/>
      <c r="CL5" s="83"/>
      <c r="CM5" s="83"/>
      <c r="CN5" s="83"/>
      <c r="CO5" s="83"/>
      <c r="CP5" s="83"/>
      <c r="CR5" s="83"/>
      <c r="CS5" s="83"/>
      <c r="CT5" s="83"/>
      <c r="CU5" s="83"/>
      <c r="CV5" s="83"/>
      <c r="CW5" s="83"/>
      <c r="CX5" s="4"/>
      <c r="CY5" s="83"/>
      <c r="CZ5" s="83"/>
      <c r="DA5" s="83"/>
      <c r="DB5" s="83"/>
      <c r="DC5" s="86"/>
      <c r="DD5" s="86"/>
      <c r="DE5" s="83"/>
      <c r="DF5" s="83"/>
      <c r="DG5" s="83"/>
      <c r="DH5" s="83"/>
      <c r="DI5" s="83"/>
      <c r="DJ5" s="83"/>
    </row>
    <row r="6" spans="1:114">
      <c r="A6" s="5">
        <v>1</v>
      </c>
      <c r="B6" s="6" t="s">
        <v>86</v>
      </c>
      <c r="C6" s="5">
        <v>52</v>
      </c>
      <c r="D6" s="6" t="s">
        <v>33</v>
      </c>
      <c r="E6" s="6" t="s">
        <v>29</v>
      </c>
      <c r="F6" s="6" t="s">
        <v>30</v>
      </c>
      <c r="H6" s="5">
        <v>1</v>
      </c>
      <c r="I6" s="3" t="s">
        <v>86</v>
      </c>
      <c r="J6" s="3">
        <v>0.375</v>
      </c>
      <c r="K6" s="3">
        <v>1.8</v>
      </c>
      <c r="L6" s="3">
        <v>4.8</v>
      </c>
      <c r="M6" s="3" t="s">
        <v>61</v>
      </c>
      <c r="N6" s="3">
        <v>20</v>
      </c>
      <c r="O6" s="3">
        <v>100</v>
      </c>
      <c r="P6" s="3">
        <v>50</v>
      </c>
      <c r="Q6" s="3">
        <v>100</v>
      </c>
      <c r="R6" s="3">
        <v>0</v>
      </c>
      <c r="T6" s="5">
        <v>1</v>
      </c>
      <c r="U6" s="3" t="s">
        <v>86</v>
      </c>
      <c r="V6" s="3">
        <v>0.375</v>
      </c>
      <c r="W6" s="3" t="s">
        <v>61</v>
      </c>
      <c r="X6" s="3">
        <v>20</v>
      </c>
      <c r="Y6" s="3">
        <v>10000</v>
      </c>
      <c r="Z6" s="3">
        <f>X6*Y6</f>
        <v>200000</v>
      </c>
      <c r="AA6" s="3">
        <v>100</v>
      </c>
      <c r="AB6" s="3">
        <v>1900</v>
      </c>
      <c r="AC6" s="3">
        <f>AA6*AB6</f>
        <v>190000</v>
      </c>
      <c r="AD6" s="3">
        <v>50</v>
      </c>
      <c r="AE6" s="3">
        <v>1700</v>
      </c>
      <c r="AF6" s="3">
        <f>AD6*AE6</f>
        <v>85000</v>
      </c>
      <c r="AG6" s="3">
        <v>100</v>
      </c>
      <c r="AH6" s="3">
        <v>2400</v>
      </c>
      <c r="AI6" s="3">
        <f>AG6*AH6</f>
        <v>240000</v>
      </c>
      <c r="AJ6" s="3">
        <v>0</v>
      </c>
      <c r="AK6" s="3">
        <v>0</v>
      </c>
      <c r="AM6" s="5">
        <v>1</v>
      </c>
      <c r="AN6" s="3" t="s">
        <v>86</v>
      </c>
      <c r="AO6" s="3">
        <v>0.375</v>
      </c>
      <c r="AP6" s="3">
        <v>45000</v>
      </c>
      <c r="AQ6" s="3">
        <v>1</v>
      </c>
      <c r="AR6" s="3">
        <v>4</v>
      </c>
      <c r="AS6" s="3">
        <f>AP6*AQ6/AR6/3</f>
        <v>3750</v>
      </c>
      <c r="AT6" s="3">
        <v>28000</v>
      </c>
      <c r="AU6" s="3">
        <v>1</v>
      </c>
      <c r="AV6" s="3">
        <v>4</v>
      </c>
      <c r="AW6" s="3">
        <f>AT6*AU6/AV6/3</f>
        <v>2333.3333333333335</v>
      </c>
      <c r="AX6" s="3">
        <v>270000</v>
      </c>
      <c r="AY6" s="3">
        <v>1</v>
      </c>
      <c r="AZ6" s="3">
        <v>4</v>
      </c>
      <c r="BA6" s="3">
        <f>AX6*AY6/AZ6/3</f>
        <v>22500</v>
      </c>
      <c r="BB6" s="3">
        <f>SUM(BA6,AW6,AS6)</f>
        <v>28583.333333333332</v>
      </c>
      <c r="BD6" s="5">
        <v>1</v>
      </c>
      <c r="BE6" s="3" t="s">
        <v>86</v>
      </c>
      <c r="BF6" s="3">
        <v>0.375</v>
      </c>
      <c r="BG6" s="3">
        <v>375000</v>
      </c>
      <c r="BH6" s="3">
        <v>1.8</v>
      </c>
      <c r="BI6" s="7">
        <v>100000</v>
      </c>
      <c r="BJ6" s="3">
        <f>(BI6*BH6)/2</f>
        <v>90000</v>
      </c>
      <c r="BK6" s="3">
        <v>40</v>
      </c>
      <c r="BL6" s="3">
        <v>3800</v>
      </c>
      <c r="BM6" s="3">
        <f>BL6*BK6</f>
        <v>152000</v>
      </c>
      <c r="BO6" s="5">
        <v>1</v>
      </c>
      <c r="BP6" s="3" t="s">
        <v>86</v>
      </c>
      <c r="BQ6" s="3">
        <v>0.375</v>
      </c>
      <c r="BR6" s="3">
        <v>1.8</v>
      </c>
      <c r="BS6" s="3">
        <v>20</v>
      </c>
      <c r="BT6" s="3">
        <v>100</v>
      </c>
      <c r="BU6" s="3">
        <v>50</v>
      </c>
      <c r="BV6" s="3">
        <v>100</v>
      </c>
      <c r="BW6" s="3">
        <v>0</v>
      </c>
      <c r="BX6" s="3">
        <v>23</v>
      </c>
      <c r="BZ6" s="5">
        <v>1</v>
      </c>
      <c r="CA6" s="3" t="s">
        <v>86</v>
      </c>
      <c r="CB6" s="3">
        <v>0.375</v>
      </c>
      <c r="CC6" s="3">
        <f>BB6</f>
        <v>28583.333333333332</v>
      </c>
      <c r="CD6" s="3">
        <v>111375</v>
      </c>
      <c r="CE6" s="3">
        <f>CD6/3</f>
        <v>37125</v>
      </c>
      <c r="CF6" s="3">
        <f>CC6+CE6</f>
        <v>65708.333333333328</v>
      </c>
      <c r="CH6" s="5">
        <v>1</v>
      </c>
      <c r="CI6" s="3" t="s">
        <v>86</v>
      </c>
      <c r="CJ6" s="3">
        <v>0.375</v>
      </c>
      <c r="CK6" s="3">
        <f>Z6</f>
        <v>200000</v>
      </c>
      <c r="CL6" s="3">
        <f>AC6+AF6+AI6</f>
        <v>515000</v>
      </c>
      <c r="CM6" s="3">
        <f>AK6</f>
        <v>0</v>
      </c>
      <c r="CN6" s="3">
        <v>675000</v>
      </c>
      <c r="CO6" s="3">
        <f>BG6+BJ6+BM6</f>
        <v>617000</v>
      </c>
      <c r="CP6" s="3">
        <f>SUM(CK6:CO6)</f>
        <v>2007000</v>
      </c>
      <c r="CR6" s="5">
        <v>1</v>
      </c>
      <c r="CS6" s="3" t="s">
        <v>86</v>
      </c>
      <c r="CT6" s="3">
        <v>0.375</v>
      </c>
      <c r="CU6" s="3">
        <f>CP6</f>
        <v>2007000</v>
      </c>
      <c r="CV6" s="3">
        <f>CF6</f>
        <v>65708.333333333328</v>
      </c>
      <c r="CW6" s="3">
        <f>SUM(CU6:CV6)</f>
        <v>2072708.3333333333</v>
      </c>
      <c r="CY6" s="5">
        <v>1</v>
      </c>
      <c r="CZ6" s="3" t="s">
        <v>86</v>
      </c>
      <c r="DA6" s="3">
        <v>0.375</v>
      </c>
      <c r="DB6" s="3">
        <v>1.8</v>
      </c>
      <c r="DC6" s="3">
        <v>3.5999999999999996</v>
      </c>
      <c r="DD6" s="3">
        <f>80*DB6/100*10</f>
        <v>14.399999999999999</v>
      </c>
      <c r="DE6" s="3">
        <v>3800</v>
      </c>
      <c r="DF6" s="3">
        <f>DD6*DE6*100</f>
        <v>5471999.9999999991</v>
      </c>
      <c r="DG6" s="3">
        <f>CW6</f>
        <v>2072708.3333333333</v>
      </c>
      <c r="DH6" s="3">
        <f>DF6-DG6</f>
        <v>3399291.666666666</v>
      </c>
      <c r="DI6" s="3">
        <f>DH6/DA6</f>
        <v>9064777.7777777761</v>
      </c>
      <c r="DJ6" s="3">
        <f>DF6/DG6</f>
        <v>2.6400241230274397</v>
      </c>
    </row>
    <row r="7" spans="1:114">
      <c r="A7" s="5">
        <v>2</v>
      </c>
      <c r="B7" s="6" t="s">
        <v>257</v>
      </c>
      <c r="C7" s="5">
        <v>42</v>
      </c>
      <c r="D7" s="6" t="s">
        <v>33</v>
      </c>
      <c r="E7" s="6" t="s">
        <v>29</v>
      </c>
      <c r="F7" s="6" t="s">
        <v>32</v>
      </c>
      <c r="H7" s="5">
        <v>2</v>
      </c>
      <c r="I7" s="3" t="s">
        <v>257</v>
      </c>
      <c r="J7" s="3">
        <v>0.5</v>
      </c>
      <c r="K7" s="3">
        <v>2.2999999999999998</v>
      </c>
      <c r="L7" s="3">
        <v>4.5999999999999996</v>
      </c>
      <c r="M7" s="3" t="s">
        <v>63</v>
      </c>
      <c r="N7" s="3">
        <v>20</v>
      </c>
      <c r="O7" s="3">
        <v>50</v>
      </c>
      <c r="P7" s="3">
        <v>50</v>
      </c>
      <c r="Q7" s="3">
        <v>150</v>
      </c>
      <c r="R7" s="3">
        <v>0.5</v>
      </c>
      <c r="T7" s="5">
        <v>2</v>
      </c>
      <c r="U7" s="3" t="s">
        <v>257</v>
      </c>
      <c r="V7" s="3">
        <v>0.5</v>
      </c>
      <c r="W7" s="3" t="s">
        <v>63</v>
      </c>
      <c r="X7" s="3">
        <v>20</v>
      </c>
      <c r="Y7" s="3">
        <v>11000</v>
      </c>
      <c r="Z7" s="3">
        <f t="shared" ref="Z7:Z35" si="0">X7*Y7</f>
        <v>220000</v>
      </c>
      <c r="AA7" s="3">
        <v>50</v>
      </c>
      <c r="AB7" s="3">
        <v>1900</v>
      </c>
      <c r="AC7" s="3">
        <f t="shared" ref="AC7:AC35" si="1">AA7*AB7</f>
        <v>95000</v>
      </c>
      <c r="AD7" s="3">
        <v>50</v>
      </c>
      <c r="AE7" s="3">
        <v>1700</v>
      </c>
      <c r="AF7" s="3">
        <f t="shared" ref="AF7:AF35" si="2">AD7*AE7</f>
        <v>85000</v>
      </c>
      <c r="AG7" s="3">
        <v>150</v>
      </c>
      <c r="AH7" s="3">
        <v>2400</v>
      </c>
      <c r="AI7" s="3">
        <f t="shared" ref="AI7:AI35" si="3">AG7*AH7</f>
        <v>360000</v>
      </c>
      <c r="AJ7" s="3">
        <v>0.5</v>
      </c>
      <c r="AK7" s="3">
        <v>95000</v>
      </c>
      <c r="AM7" s="5">
        <v>2</v>
      </c>
      <c r="AN7" s="3" t="s">
        <v>257</v>
      </c>
      <c r="AO7" s="3">
        <v>0.5</v>
      </c>
      <c r="AP7" s="3">
        <v>50000</v>
      </c>
      <c r="AQ7" s="3">
        <v>2</v>
      </c>
      <c r="AR7" s="3">
        <v>4</v>
      </c>
      <c r="AS7" s="3">
        <f t="shared" ref="AS7:AS35" si="4">AP7*AQ7/AR7/3</f>
        <v>8333.3333333333339</v>
      </c>
      <c r="AT7" s="3">
        <v>28000</v>
      </c>
      <c r="AU7" s="3">
        <v>1</v>
      </c>
      <c r="AV7" s="3">
        <v>4</v>
      </c>
      <c r="AW7" s="3">
        <f t="shared" ref="AW7:AW35" si="5">AT7*AU7/AV7/3</f>
        <v>2333.3333333333335</v>
      </c>
      <c r="AX7" s="3">
        <v>275000</v>
      </c>
      <c r="AY7" s="3">
        <v>1</v>
      </c>
      <c r="AZ7" s="3">
        <v>4</v>
      </c>
      <c r="BA7" s="3">
        <f t="shared" ref="BA7:BA35" si="6">AX7*AY7/AZ7/3</f>
        <v>22916.666666666668</v>
      </c>
      <c r="BB7" s="3">
        <f t="shared" ref="BB7:BB35" si="7">SUM(BA7,AW7,AS7)</f>
        <v>33583.333333333336</v>
      </c>
      <c r="BD7" s="5">
        <v>2</v>
      </c>
      <c r="BE7" s="3" t="s">
        <v>257</v>
      </c>
      <c r="BF7" s="3">
        <v>0.5</v>
      </c>
      <c r="BG7" s="3">
        <v>500000</v>
      </c>
      <c r="BH7" s="3">
        <v>2.2999999999999998</v>
      </c>
      <c r="BI7" s="7">
        <v>100000</v>
      </c>
      <c r="BJ7" s="3">
        <f t="shared" ref="BJ7:BJ35" si="8">(BI7*BH7)/2</f>
        <v>114999.99999999999</v>
      </c>
      <c r="BK7" s="3">
        <v>50</v>
      </c>
      <c r="BL7" s="3">
        <v>3800</v>
      </c>
      <c r="BM7" s="3">
        <f t="shared" ref="BM7:BM35" si="9">BL7*BK7</f>
        <v>190000</v>
      </c>
      <c r="BO7" s="5">
        <v>2</v>
      </c>
      <c r="BP7" s="3" t="s">
        <v>257</v>
      </c>
      <c r="BQ7" s="3">
        <v>0.5</v>
      </c>
      <c r="BR7" s="3">
        <v>2.2999999999999998</v>
      </c>
      <c r="BS7" s="3">
        <v>20</v>
      </c>
      <c r="BT7" s="3">
        <v>50</v>
      </c>
      <c r="BU7" s="3">
        <v>50</v>
      </c>
      <c r="BV7" s="3">
        <v>150</v>
      </c>
      <c r="BW7" s="3">
        <v>0.5</v>
      </c>
      <c r="BX7" s="3">
        <v>38.75</v>
      </c>
      <c r="BZ7" s="5">
        <v>2</v>
      </c>
      <c r="CA7" s="3" t="s">
        <v>257</v>
      </c>
      <c r="CB7" s="3">
        <v>0.5</v>
      </c>
      <c r="CC7" s="3">
        <f t="shared" ref="CC7:CC55" si="10">BB7</f>
        <v>33583.333333333336</v>
      </c>
      <c r="CD7" s="3">
        <v>148500</v>
      </c>
      <c r="CE7" s="3">
        <f t="shared" ref="CE7:CE55" si="11">CD7/3</f>
        <v>49500</v>
      </c>
      <c r="CF7" s="3">
        <f t="shared" ref="CF7:CF55" si="12">CC7+CE7</f>
        <v>83083.333333333343</v>
      </c>
      <c r="CH7" s="5">
        <v>2</v>
      </c>
      <c r="CI7" s="3" t="s">
        <v>257</v>
      </c>
      <c r="CJ7" s="3">
        <v>0.5</v>
      </c>
      <c r="CK7" s="3">
        <f t="shared" ref="CK7:CK55" si="13">Z7</f>
        <v>220000</v>
      </c>
      <c r="CL7" s="3">
        <f t="shared" ref="CL7:CL55" si="14">AC7+AF7+AI7</f>
        <v>540000</v>
      </c>
      <c r="CM7" s="3">
        <f t="shared" ref="CM7:CM55" si="15">AK7</f>
        <v>95000</v>
      </c>
      <c r="CN7" s="3">
        <v>540000</v>
      </c>
      <c r="CO7" s="3">
        <f t="shared" ref="CO7:CO55" si="16">BG7+BJ7+BM7</f>
        <v>805000</v>
      </c>
      <c r="CP7" s="3">
        <f t="shared" ref="CP7:CP55" si="17">SUM(CK7:CO7)</f>
        <v>2200000</v>
      </c>
      <c r="CR7" s="5">
        <v>2</v>
      </c>
      <c r="CS7" s="3" t="s">
        <v>257</v>
      </c>
      <c r="CT7" s="3">
        <v>0.5</v>
      </c>
      <c r="CU7" s="3">
        <f t="shared" ref="CU7:CU55" si="18">CP7</f>
        <v>2200000</v>
      </c>
      <c r="CV7" s="3">
        <f t="shared" ref="CV7:CV55" si="19">CF7</f>
        <v>83083.333333333343</v>
      </c>
      <c r="CW7" s="3">
        <f t="shared" ref="CW7:CW55" si="20">SUM(CU7:CV7)</f>
        <v>2283083.3333333335</v>
      </c>
      <c r="CY7" s="5">
        <v>2</v>
      </c>
      <c r="CZ7" s="3" t="s">
        <v>257</v>
      </c>
      <c r="DA7" s="3">
        <v>0.5</v>
      </c>
      <c r="DB7" s="3">
        <v>2.2999999999999998</v>
      </c>
      <c r="DC7" s="3">
        <v>4.6000000000000005</v>
      </c>
      <c r="DD7" s="3">
        <f t="shared" ref="DD7:DD35" si="21">80*DB7/100*10</f>
        <v>18.400000000000002</v>
      </c>
      <c r="DE7" s="3">
        <v>3800</v>
      </c>
      <c r="DF7" s="3">
        <f t="shared" ref="DF7:DF55" si="22">DD7*DE7*100</f>
        <v>6992000.0000000019</v>
      </c>
      <c r="DG7" s="3">
        <v>2283083.3333333335</v>
      </c>
      <c r="DH7" s="3">
        <f t="shared" ref="DH7:DH55" si="23">DF7-DG7</f>
        <v>4708916.6666666679</v>
      </c>
      <c r="DI7" s="3">
        <f t="shared" ref="DI7:DI55" si="24">DH7/DA7</f>
        <v>9417833.3333333358</v>
      </c>
      <c r="DJ7" s="3">
        <f t="shared" ref="DJ7:DJ55" si="25">DF7/DG7</f>
        <v>3.0625250939883935</v>
      </c>
    </row>
    <row r="8" spans="1:114">
      <c r="A8" s="5">
        <v>3</v>
      </c>
      <c r="B8" s="6" t="s">
        <v>258</v>
      </c>
      <c r="C8" s="5">
        <v>43</v>
      </c>
      <c r="D8" s="6" t="s">
        <v>28</v>
      </c>
      <c r="E8" s="6" t="s">
        <v>29</v>
      </c>
      <c r="F8" s="6" t="s">
        <v>30</v>
      </c>
      <c r="H8" s="5">
        <v>3</v>
      </c>
      <c r="I8" s="3" t="s">
        <v>258</v>
      </c>
      <c r="J8" s="3">
        <v>0.375</v>
      </c>
      <c r="K8" s="3">
        <v>1.5</v>
      </c>
      <c r="L8" s="3">
        <v>4</v>
      </c>
      <c r="M8" s="3" t="s">
        <v>61</v>
      </c>
      <c r="N8" s="3">
        <v>15</v>
      </c>
      <c r="O8" s="3">
        <v>150</v>
      </c>
      <c r="P8" s="3">
        <v>50</v>
      </c>
      <c r="Q8" s="3">
        <v>150</v>
      </c>
      <c r="R8" s="3">
        <v>0.11</v>
      </c>
      <c r="T8" s="5">
        <v>3</v>
      </c>
      <c r="U8" s="3" t="s">
        <v>258</v>
      </c>
      <c r="V8" s="3">
        <v>0.375</v>
      </c>
      <c r="W8" s="3" t="s">
        <v>61</v>
      </c>
      <c r="X8" s="3">
        <v>15</v>
      </c>
      <c r="Y8" s="3">
        <v>10000</v>
      </c>
      <c r="Z8" s="3">
        <f t="shared" si="0"/>
        <v>150000</v>
      </c>
      <c r="AA8" s="3">
        <v>150</v>
      </c>
      <c r="AB8" s="3">
        <v>1900</v>
      </c>
      <c r="AC8" s="3">
        <f t="shared" si="1"/>
        <v>285000</v>
      </c>
      <c r="AD8" s="3">
        <v>50</v>
      </c>
      <c r="AE8" s="3">
        <v>1700</v>
      </c>
      <c r="AF8" s="3">
        <f t="shared" si="2"/>
        <v>85000</v>
      </c>
      <c r="AG8" s="3">
        <v>150</v>
      </c>
      <c r="AH8" s="3">
        <v>2400</v>
      </c>
      <c r="AI8" s="3">
        <f t="shared" si="3"/>
        <v>360000</v>
      </c>
      <c r="AJ8" s="3">
        <v>0.11</v>
      </c>
      <c r="AK8" s="3">
        <v>85000</v>
      </c>
      <c r="AM8" s="5">
        <v>3</v>
      </c>
      <c r="AN8" s="3" t="s">
        <v>258</v>
      </c>
      <c r="AO8" s="3">
        <v>0.375</v>
      </c>
      <c r="AP8" s="3">
        <v>45000</v>
      </c>
      <c r="AQ8" s="3">
        <v>1</v>
      </c>
      <c r="AR8" s="3">
        <v>4</v>
      </c>
      <c r="AS8" s="3">
        <f t="shared" si="4"/>
        <v>3750</v>
      </c>
      <c r="AT8" s="3">
        <v>28000</v>
      </c>
      <c r="AU8" s="3">
        <v>1</v>
      </c>
      <c r="AV8" s="3">
        <v>4</v>
      </c>
      <c r="AW8" s="3">
        <f t="shared" si="5"/>
        <v>2333.3333333333335</v>
      </c>
      <c r="AX8" s="3">
        <v>270000</v>
      </c>
      <c r="AY8" s="3">
        <v>1</v>
      </c>
      <c r="AZ8" s="3">
        <v>5</v>
      </c>
      <c r="BA8" s="3">
        <f t="shared" si="6"/>
        <v>18000</v>
      </c>
      <c r="BB8" s="3">
        <f t="shared" si="7"/>
        <v>24083.333333333332</v>
      </c>
      <c r="BD8" s="5">
        <v>3</v>
      </c>
      <c r="BE8" s="3" t="s">
        <v>258</v>
      </c>
      <c r="BF8" s="3">
        <v>0.375</v>
      </c>
      <c r="BG8" s="3">
        <v>375000</v>
      </c>
      <c r="BH8" s="3">
        <v>1.5</v>
      </c>
      <c r="BI8" s="7">
        <v>100000</v>
      </c>
      <c r="BJ8" s="3">
        <f t="shared" si="8"/>
        <v>75000</v>
      </c>
      <c r="BK8" s="3">
        <v>40</v>
      </c>
      <c r="BL8" s="3">
        <v>3800</v>
      </c>
      <c r="BM8" s="3">
        <f t="shared" si="9"/>
        <v>152000</v>
      </c>
      <c r="BO8" s="5">
        <v>3</v>
      </c>
      <c r="BP8" s="3" t="s">
        <v>258</v>
      </c>
      <c r="BQ8" s="3">
        <v>0.375</v>
      </c>
      <c r="BR8" s="3">
        <v>1.5</v>
      </c>
      <c r="BS8" s="3">
        <v>15</v>
      </c>
      <c r="BT8" s="3">
        <v>150</v>
      </c>
      <c r="BU8" s="3">
        <v>50</v>
      </c>
      <c r="BV8" s="3">
        <v>150</v>
      </c>
      <c r="BW8" s="3">
        <v>0.11</v>
      </c>
      <c r="BX8" s="3">
        <v>22.875</v>
      </c>
      <c r="BZ8" s="5">
        <v>3</v>
      </c>
      <c r="CA8" s="3" t="s">
        <v>258</v>
      </c>
      <c r="CB8" s="3">
        <v>0.375</v>
      </c>
      <c r="CC8" s="3">
        <f t="shared" si="10"/>
        <v>24083.333333333332</v>
      </c>
      <c r="CD8" s="3">
        <v>111375</v>
      </c>
      <c r="CE8" s="3">
        <f t="shared" si="11"/>
        <v>37125</v>
      </c>
      <c r="CF8" s="3">
        <f t="shared" si="12"/>
        <v>61208.333333333328</v>
      </c>
      <c r="CH8" s="5">
        <v>3</v>
      </c>
      <c r="CI8" s="3" t="s">
        <v>258</v>
      </c>
      <c r="CJ8" s="3">
        <v>0.375</v>
      </c>
      <c r="CK8" s="3">
        <f t="shared" si="13"/>
        <v>150000</v>
      </c>
      <c r="CL8" s="3">
        <f t="shared" si="14"/>
        <v>730000</v>
      </c>
      <c r="CM8" s="3">
        <f t="shared" si="15"/>
        <v>85000</v>
      </c>
      <c r="CN8" s="3">
        <v>281250</v>
      </c>
      <c r="CO8" s="3">
        <f t="shared" si="16"/>
        <v>602000</v>
      </c>
      <c r="CP8" s="3">
        <f t="shared" si="17"/>
        <v>1848250</v>
      </c>
      <c r="CR8" s="5">
        <v>3</v>
      </c>
      <c r="CS8" s="3" t="s">
        <v>258</v>
      </c>
      <c r="CT8" s="3">
        <v>0.375</v>
      </c>
      <c r="CU8" s="3">
        <f t="shared" si="18"/>
        <v>1848250</v>
      </c>
      <c r="CV8" s="3">
        <f t="shared" si="19"/>
        <v>61208.333333333328</v>
      </c>
      <c r="CW8" s="3">
        <f t="shared" si="20"/>
        <v>1909458.3333333333</v>
      </c>
      <c r="CY8" s="5">
        <v>3</v>
      </c>
      <c r="CZ8" s="3" t="s">
        <v>258</v>
      </c>
      <c r="DA8" s="3">
        <v>0.375</v>
      </c>
      <c r="DB8" s="3">
        <v>1.5</v>
      </c>
      <c r="DC8" s="3">
        <v>3</v>
      </c>
      <c r="DD8" s="3">
        <f t="shared" si="21"/>
        <v>12</v>
      </c>
      <c r="DE8" s="3">
        <v>3800</v>
      </c>
      <c r="DF8" s="3">
        <f t="shared" si="22"/>
        <v>4560000</v>
      </c>
      <c r="DG8" s="3">
        <v>1909458.3333333333</v>
      </c>
      <c r="DH8" s="3">
        <f t="shared" si="23"/>
        <v>2650541.666666667</v>
      </c>
      <c r="DI8" s="3">
        <f t="shared" si="24"/>
        <v>7068111.1111111119</v>
      </c>
      <c r="DJ8" s="3">
        <f t="shared" si="25"/>
        <v>2.3881118118139963</v>
      </c>
    </row>
    <row r="9" spans="1:114">
      <c r="A9" s="5">
        <v>4</v>
      </c>
      <c r="B9" s="6" t="s">
        <v>259</v>
      </c>
      <c r="C9" s="5">
        <v>54</v>
      </c>
      <c r="D9" s="6" t="s">
        <v>31</v>
      </c>
      <c r="E9" s="6" t="s">
        <v>29</v>
      </c>
      <c r="F9" s="6" t="s">
        <v>32</v>
      </c>
      <c r="H9" s="5">
        <v>4</v>
      </c>
      <c r="I9" s="3" t="s">
        <v>259</v>
      </c>
      <c r="J9" s="3">
        <v>0.25</v>
      </c>
      <c r="K9" s="3">
        <v>1.6</v>
      </c>
      <c r="L9" s="3">
        <v>6.4</v>
      </c>
      <c r="M9" s="3" t="s">
        <v>63</v>
      </c>
      <c r="N9" s="3">
        <v>15</v>
      </c>
      <c r="O9" s="3">
        <v>100</v>
      </c>
      <c r="P9" s="3">
        <v>100</v>
      </c>
      <c r="Q9" s="3">
        <v>0</v>
      </c>
      <c r="R9" s="3">
        <v>0.25</v>
      </c>
      <c r="T9" s="5">
        <v>4</v>
      </c>
      <c r="U9" s="3" t="s">
        <v>259</v>
      </c>
      <c r="V9" s="3">
        <v>0.25</v>
      </c>
      <c r="W9" s="3" t="s">
        <v>63</v>
      </c>
      <c r="X9" s="3">
        <v>15</v>
      </c>
      <c r="Y9" s="3">
        <v>11000</v>
      </c>
      <c r="Z9" s="3">
        <f t="shared" si="0"/>
        <v>165000</v>
      </c>
      <c r="AA9" s="3">
        <v>100</v>
      </c>
      <c r="AB9" s="3">
        <v>1900</v>
      </c>
      <c r="AC9" s="3">
        <f t="shared" si="1"/>
        <v>190000</v>
      </c>
      <c r="AD9" s="3">
        <v>100</v>
      </c>
      <c r="AE9" s="3">
        <v>1700</v>
      </c>
      <c r="AF9" s="3">
        <f t="shared" si="2"/>
        <v>170000</v>
      </c>
      <c r="AG9" s="3">
        <v>0</v>
      </c>
      <c r="AH9" s="3">
        <v>2400</v>
      </c>
      <c r="AI9" s="3">
        <f t="shared" si="3"/>
        <v>0</v>
      </c>
      <c r="AJ9" s="3">
        <v>0.25</v>
      </c>
      <c r="AK9" s="3">
        <v>90000</v>
      </c>
      <c r="AM9" s="5">
        <v>4</v>
      </c>
      <c r="AN9" s="3" t="s">
        <v>259</v>
      </c>
      <c r="AO9" s="3">
        <v>0.25</v>
      </c>
      <c r="AP9" s="3">
        <v>50000</v>
      </c>
      <c r="AQ9" s="3">
        <v>1</v>
      </c>
      <c r="AR9" s="3">
        <v>4</v>
      </c>
      <c r="AS9" s="3">
        <f t="shared" si="4"/>
        <v>4166.666666666667</v>
      </c>
      <c r="AT9" s="3">
        <v>28000</v>
      </c>
      <c r="AU9" s="3">
        <v>1</v>
      </c>
      <c r="AV9" s="3">
        <v>4</v>
      </c>
      <c r="AW9" s="3">
        <f t="shared" si="5"/>
        <v>2333.3333333333335</v>
      </c>
      <c r="AX9" s="3">
        <v>270000</v>
      </c>
      <c r="AY9" s="3">
        <v>1</v>
      </c>
      <c r="AZ9" s="3">
        <v>4</v>
      </c>
      <c r="BA9" s="3">
        <f t="shared" si="6"/>
        <v>22500</v>
      </c>
      <c r="BB9" s="3">
        <f t="shared" si="7"/>
        <v>29000</v>
      </c>
      <c r="BD9" s="5">
        <v>4</v>
      </c>
      <c r="BE9" s="3" t="s">
        <v>259</v>
      </c>
      <c r="BF9" s="3">
        <v>0.25</v>
      </c>
      <c r="BG9" s="3">
        <v>250000</v>
      </c>
      <c r="BH9" s="3">
        <v>1.6</v>
      </c>
      <c r="BI9" s="7">
        <v>100000</v>
      </c>
      <c r="BJ9" s="3">
        <f t="shared" si="8"/>
        <v>80000</v>
      </c>
      <c r="BK9" s="3">
        <v>25</v>
      </c>
      <c r="BL9" s="3">
        <v>3800</v>
      </c>
      <c r="BM9" s="3">
        <f t="shared" si="9"/>
        <v>95000</v>
      </c>
      <c r="BO9" s="5">
        <v>4</v>
      </c>
      <c r="BP9" s="3" t="s">
        <v>259</v>
      </c>
      <c r="BQ9" s="3">
        <v>0.25</v>
      </c>
      <c r="BR9" s="3">
        <v>1.6</v>
      </c>
      <c r="BS9" s="3">
        <v>15</v>
      </c>
      <c r="BT9" s="3">
        <v>100</v>
      </c>
      <c r="BU9" s="3">
        <v>100</v>
      </c>
      <c r="BV9" s="3">
        <v>0</v>
      </c>
      <c r="BW9" s="3">
        <v>0.25</v>
      </c>
      <c r="BX9" s="3">
        <v>21.875</v>
      </c>
      <c r="BZ9" s="5">
        <v>4</v>
      </c>
      <c r="CA9" s="3" t="s">
        <v>259</v>
      </c>
      <c r="CB9" s="3">
        <v>0.25</v>
      </c>
      <c r="CC9" s="3">
        <f t="shared" si="10"/>
        <v>29000</v>
      </c>
      <c r="CD9" s="3">
        <v>74250</v>
      </c>
      <c r="CE9" s="3">
        <f t="shared" si="11"/>
        <v>24750</v>
      </c>
      <c r="CF9" s="3">
        <f t="shared" si="12"/>
        <v>53750</v>
      </c>
      <c r="CH9" s="5">
        <v>4</v>
      </c>
      <c r="CI9" s="3" t="s">
        <v>259</v>
      </c>
      <c r="CJ9" s="3">
        <v>0.25</v>
      </c>
      <c r="CK9" s="3">
        <f t="shared" si="13"/>
        <v>165000</v>
      </c>
      <c r="CL9" s="3">
        <f t="shared" si="14"/>
        <v>360000</v>
      </c>
      <c r="CM9" s="3">
        <f t="shared" si="15"/>
        <v>90000</v>
      </c>
      <c r="CN9" s="3">
        <v>140625</v>
      </c>
      <c r="CO9" s="3">
        <f t="shared" si="16"/>
        <v>425000</v>
      </c>
      <c r="CP9" s="3">
        <f t="shared" si="17"/>
        <v>1180625</v>
      </c>
      <c r="CR9" s="5">
        <v>4</v>
      </c>
      <c r="CS9" s="3" t="s">
        <v>259</v>
      </c>
      <c r="CT9" s="3">
        <v>0.25</v>
      </c>
      <c r="CU9" s="3">
        <f t="shared" si="18"/>
        <v>1180625</v>
      </c>
      <c r="CV9" s="3">
        <f t="shared" si="19"/>
        <v>53750</v>
      </c>
      <c r="CW9" s="3">
        <f t="shared" si="20"/>
        <v>1234375</v>
      </c>
      <c r="CY9" s="5">
        <v>4</v>
      </c>
      <c r="CZ9" s="3" t="s">
        <v>259</v>
      </c>
      <c r="DA9" s="3">
        <v>0.25</v>
      </c>
      <c r="DB9" s="3">
        <v>1.6</v>
      </c>
      <c r="DC9" s="3">
        <v>3.2</v>
      </c>
      <c r="DD9" s="3">
        <f t="shared" si="21"/>
        <v>12.8</v>
      </c>
      <c r="DE9" s="3">
        <v>3800</v>
      </c>
      <c r="DF9" s="3">
        <f t="shared" si="22"/>
        <v>4864000</v>
      </c>
      <c r="DG9" s="3">
        <v>1234375</v>
      </c>
      <c r="DH9" s="3">
        <f t="shared" si="23"/>
        <v>3629625</v>
      </c>
      <c r="DI9" s="3">
        <f t="shared" si="24"/>
        <v>14518500</v>
      </c>
      <c r="DJ9" s="3">
        <f t="shared" si="25"/>
        <v>3.9404556962025317</v>
      </c>
    </row>
    <row r="10" spans="1:114">
      <c r="A10" s="5">
        <v>5</v>
      </c>
      <c r="B10" s="6" t="s">
        <v>260</v>
      </c>
      <c r="C10" s="5">
        <v>60</v>
      </c>
      <c r="D10" s="6" t="s">
        <v>31</v>
      </c>
      <c r="E10" s="6" t="s">
        <v>29</v>
      </c>
      <c r="F10" s="6" t="s">
        <v>32</v>
      </c>
      <c r="H10" s="5">
        <v>5</v>
      </c>
      <c r="I10" s="3" t="s">
        <v>260</v>
      </c>
      <c r="J10" s="3">
        <v>0.25</v>
      </c>
      <c r="K10" s="3">
        <v>1.5</v>
      </c>
      <c r="L10" s="3">
        <v>6</v>
      </c>
      <c r="M10" s="3" t="s">
        <v>61</v>
      </c>
      <c r="N10" s="3">
        <v>15</v>
      </c>
      <c r="O10" s="3">
        <v>50</v>
      </c>
      <c r="P10" s="3">
        <v>50</v>
      </c>
      <c r="Q10" s="3">
        <v>50</v>
      </c>
      <c r="R10" s="3">
        <v>0.2</v>
      </c>
      <c r="T10" s="5">
        <v>5</v>
      </c>
      <c r="U10" s="3" t="s">
        <v>260</v>
      </c>
      <c r="V10" s="3">
        <v>0.25</v>
      </c>
      <c r="W10" s="3" t="s">
        <v>61</v>
      </c>
      <c r="X10" s="3">
        <v>15</v>
      </c>
      <c r="Y10" s="3">
        <v>10000</v>
      </c>
      <c r="Z10" s="3">
        <f t="shared" si="0"/>
        <v>150000</v>
      </c>
      <c r="AA10" s="3">
        <v>50</v>
      </c>
      <c r="AB10" s="3">
        <v>1900</v>
      </c>
      <c r="AC10" s="3">
        <f t="shared" si="1"/>
        <v>95000</v>
      </c>
      <c r="AD10" s="3">
        <v>50</v>
      </c>
      <c r="AE10" s="3">
        <v>1700</v>
      </c>
      <c r="AF10" s="3">
        <f t="shared" si="2"/>
        <v>85000</v>
      </c>
      <c r="AG10" s="3">
        <v>50</v>
      </c>
      <c r="AH10" s="3">
        <v>2400</v>
      </c>
      <c r="AI10" s="3">
        <f t="shared" si="3"/>
        <v>120000</v>
      </c>
      <c r="AJ10" s="3">
        <v>0.2</v>
      </c>
      <c r="AK10" s="3">
        <v>25000</v>
      </c>
      <c r="AM10" s="5">
        <v>5</v>
      </c>
      <c r="AN10" s="3" t="s">
        <v>260</v>
      </c>
      <c r="AO10" s="3">
        <v>0.25</v>
      </c>
      <c r="AP10" s="3">
        <v>50000</v>
      </c>
      <c r="AQ10" s="3">
        <v>1</v>
      </c>
      <c r="AR10" s="3">
        <v>4</v>
      </c>
      <c r="AS10" s="3">
        <f t="shared" si="4"/>
        <v>4166.666666666667</v>
      </c>
      <c r="AT10" s="3">
        <v>27000</v>
      </c>
      <c r="AU10" s="3">
        <v>1</v>
      </c>
      <c r="AV10" s="3">
        <v>4</v>
      </c>
      <c r="AW10" s="3">
        <f t="shared" si="5"/>
        <v>2250</v>
      </c>
      <c r="AX10" s="3">
        <v>270000</v>
      </c>
      <c r="AY10" s="3">
        <v>1</v>
      </c>
      <c r="AZ10" s="3">
        <v>4</v>
      </c>
      <c r="BA10" s="3">
        <f t="shared" si="6"/>
        <v>22500</v>
      </c>
      <c r="BB10" s="3">
        <f t="shared" si="7"/>
        <v>28916.666666666668</v>
      </c>
      <c r="BD10" s="5">
        <v>5</v>
      </c>
      <c r="BE10" s="3" t="s">
        <v>260</v>
      </c>
      <c r="BF10" s="3">
        <v>0.25</v>
      </c>
      <c r="BG10" s="3">
        <v>250000</v>
      </c>
      <c r="BH10" s="3">
        <v>1.5</v>
      </c>
      <c r="BI10" s="7">
        <v>100000</v>
      </c>
      <c r="BJ10" s="3">
        <f t="shared" si="8"/>
        <v>75000</v>
      </c>
      <c r="BK10" s="3">
        <v>25</v>
      </c>
      <c r="BL10" s="3">
        <v>3800</v>
      </c>
      <c r="BM10" s="3">
        <f t="shared" si="9"/>
        <v>95000</v>
      </c>
      <c r="BO10" s="5">
        <v>5</v>
      </c>
      <c r="BP10" s="3" t="s">
        <v>260</v>
      </c>
      <c r="BQ10" s="3">
        <v>0.25</v>
      </c>
      <c r="BR10" s="3">
        <v>1.5</v>
      </c>
      <c r="BS10" s="3">
        <v>15</v>
      </c>
      <c r="BT10" s="3">
        <v>50</v>
      </c>
      <c r="BU10" s="3">
        <v>50</v>
      </c>
      <c r="BV10" s="3">
        <v>50</v>
      </c>
      <c r="BW10" s="3">
        <v>0.2</v>
      </c>
      <c r="BX10" s="3">
        <v>18.875</v>
      </c>
      <c r="BZ10" s="5">
        <v>5</v>
      </c>
      <c r="CA10" s="3" t="s">
        <v>260</v>
      </c>
      <c r="CB10" s="3">
        <v>0.25</v>
      </c>
      <c r="CC10" s="3">
        <f t="shared" si="10"/>
        <v>28916.666666666668</v>
      </c>
      <c r="CD10" s="3">
        <v>74250</v>
      </c>
      <c r="CE10" s="3">
        <f t="shared" si="11"/>
        <v>24750</v>
      </c>
      <c r="CF10" s="3">
        <f t="shared" si="12"/>
        <v>53666.666666666672</v>
      </c>
      <c r="CH10" s="5">
        <v>5</v>
      </c>
      <c r="CI10" s="3" t="s">
        <v>260</v>
      </c>
      <c r="CJ10" s="3">
        <v>0.25</v>
      </c>
      <c r="CK10" s="3">
        <f t="shared" si="13"/>
        <v>150000</v>
      </c>
      <c r="CL10" s="3">
        <f t="shared" si="14"/>
        <v>300000</v>
      </c>
      <c r="CM10" s="3">
        <f t="shared" si="15"/>
        <v>25000</v>
      </c>
      <c r="CN10" s="3">
        <v>140625</v>
      </c>
      <c r="CO10" s="3">
        <f t="shared" si="16"/>
        <v>420000</v>
      </c>
      <c r="CP10" s="3">
        <f t="shared" si="17"/>
        <v>1035625</v>
      </c>
      <c r="CR10" s="5">
        <v>5</v>
      </c>
      <c r="CS10" s="3" t="s">
        <v>260</v>
      </c>
      <c r="CT10" s="3">
        <v>0.25</v>
      </c>
      <c r="CU10" s="3">
        <f t="shared" si="18"/>
        <v>1035625</v>
      </c>
      <c r="CV10" s="3">
        <f t="shared" si="19"/>
        <v>53666.666666666672</v>
      </c>
      <c r="CW10" s="3">
        <f t="shared" si="20"/>
        <v>1089291.6666666667</v>
      </c>
      <c r="CY10" s="5">
        <v>5</v>
      </c>
      <c r="CZ10" s="3" t="s">
        <v>260</v>
      </c>
      <c r="DA10" s="3">
        <v>0.25</v>
      </c>
      <c r="DB10" s="3">
        <v>1.5</v>
      </c>
      <c r="DC10" s="3">
        <v>3</v>
      </c>
      <c r="DD10" s="3">
        <f t="shared" si="21"/>
        <v>12</v>
      </c>
      <c r="DE10" s="3">
        <v>3800</v>
      </c>
      <c r="DF10" s="3">
        <f t="shared" si="22"/>
        <v>4560000</v>
      </c>
      <c r="DG10" s="3">
        <v>1089291.6666666667</v>
      </c>
      <c r="DH10" s="3">
        <f t="shared" si="23"/>
        <v>3470708.333333333</v>
      </c>
      <c r="DI10" s="3">
        <f t="shared" si="24"/>
        <v>13882833.333333332</v>
      </c>
      <c r="DJ10" s="3">
        <f t="shared" si="25"/>
        <v>4.1862066327506406</v>
      </c>
    </row>
    <row r="11" spans="1:114">
      <c r="A11" s="5">
        <v>6</v>
      </c>
      <c r="B11" s="6" t="s">
        <v>261</v>
      </c>
      <c r="C11" s="5">
        <v>48</v>
      </c>
      <c r="D11" s="6" t="s">
        <v>297</v>
      </c>
      <c r="E11" s="6" t="s">
        <v>29</v>
      </c>
      <c r="F11" s="6" t="s">
        <v>30</v>
      </c>
      <c r="H11" s="5">
        <v>6</v>
      </c>
      <c r="I11" s="3" t="s">
        <v>261</v>
      </c>
      <c r="J11" s="3">
        <v>0.75</v>
      </c>
      <c r="K11" s="3">
        <v>3</v>
      </c>
      <c r="L11" s="3">
        <v>4</v>
      </c>
      <c r="M11" s="3" t="s">
        <v>65</v>
      </c>
      <c r="N11" s="3">
        <v>25</v>
      </c>
      <c r="O11" s="3">
        <v>100</v>
      </c>
      <c r="P11" s="3">
        <v>100</v>
      </c>
      <c r="Q11" s="3">
        <v>100</v>
      </c>
      <c r="R11" s="3">
        <v>1</v>
      </c>
      <c r="T11" s="5">
        <v>6</v>
      </c>
      <c r="U11" s="3" t="s">
        <v>261</v>
      </c>
      <c r="V11" s="3">
        <v>0.75</v>
      </c>
      <c r="W11" s="3" t="s">
        <v>65</v>
      </c>
      <c r="X11" s="3">
        <v>25</v>
      </c>
      <c r="Y11" s="3">
        <v>10000</v>
      </c>
      <c r="Z11" s="3">
        <f t="shared" si="0"/>
        <v>250000</v>
      </c>
      <c r="AA11" s="3">
        <v>100</v>
      </c>
      <c r="AB11" s="3">
        <v>1900</v>
      </c>
      <c r="AC11" s="3">
        <f t="shared" si="1"/>
        <v>190000</v>
      </c>
      <c r="AD11" s="3">
        <v>100</v>
      </c>
      <c r="AE11" s="3">
        <v>1700</v>
      </c>
      <c r="AF11" s="3">
        <f t="shared" si="2"/>
        <v>170000</v>
      </c>
      <c r="AG11" s="3">
        <v>100</v>
      </c>
      <c r="AH11" s="3">
        <v>2400</v>
      </c>
      <c r="AI11" s="3">
        <f t="shared" si="3"/>
        <v>240000</v>
      </c>
      <c r="AJ11" s="3">
        <v>1</v>
      </c>
      <c r="AK11" s="3">
        <v>150000</v>
      </c>
      <c r="AM11" s="5">
        <v>6</v>
      </c>
      <c r="AN11" s="3" t="s">
        <v>261</v>
      </c>
      <c r="AO11" s="3">
        <v>0.75</v>
      </c>
      <c r="AP11" s="3">
        <v>50000</v>
      </c>
      <c r="AQ11" s="3">
        <v>2</v>
      </c>
      <c r="AR11" s="3">
        <v>4</v>
      </c>
      <c r="AS11" s="3">
        <f t="shared" si="4"/>
        <v>8333.3333333333339</v>
      </c>
      <c r="AT11" s="3">
        <v>28000</v>
      </c>
      <c r="AU11" s="3">
        <v>2</v>
      </c>
      <c r="AV11" s="3">
        <v>3</v>
      </c>
      <c r="AW11" s="3">
        <f t="shared" si="5"/>
        <v>6222.2222222222226</v>
      </c>
      <c r="AX11" s="3">
        <v>275000</v>
      </c>
      <c r="AY11" s="3">
        <v>2</v>
      </c>
      <c r="AZ11" s="3">
        <v>4</v>
      </c>
      <c r="BA11" s="3">
        <f t="shared" si="6"/>
        <v>45833.333333333336</v>
      </c>
      <c r="BB11" s="3">
        <f t="shared" si="7"/>
        <v>60388.888888888898</v>
      </c>
      <c r="BD11" s="5">
        <v>6</v>
      </c>
      <c r="BE11" s="3" t="s">
        <v>261</v>
      </c>
      <c r="BF11" s="3">
        <v>0.75</v>
      </c>
      <c r="BG11" s="3">
        <v>750000</v>
      </c>
      <c r="BH11" s="3">
        <v>3</v>
      </c>
      <c r="BI11" s="7">
        <v>100000</v>
      </c>
      <c r="BJ11" s="3">
        <f t="shared" si="8"/>
        <v>150000</v>
      </c>
      <c r="BK11" s="3">
        <v>75</v>
      </c>
      <c r="BL11" s="3">
        <v>3800</v>
      </c>
      <c r="BM11" s="3">
        <f t="shared" si="9"/>
        <v>285000</v>
      </c>
      <c r="BO11" s="5">
        <v>6</v>
      </c>
      <c r="BP11" s="3" t="s">
        <v>261</v>
      </c>
      <c r="BQ11" s="3">
        <v>0.75</v>
      </c>
      <c r="BR11" s="3">
        <v>3</v>
      </c>
      <c r="BS11" s="3">
        <v>25</v>
      </c>
      <c r="BT11" s="3">
        <v>100</v>
      </c>
      <c r="BU11" s="3">
        <v>100</v>
      </c>
      <c r="BV11" s="3">
        <v>100</v>
      </c>
      <c r="BW11" s="3">
        <v>1</v>
      </c>
      <c r="BX11" s="3">
        <v>36.75</v>
      </c>
      <c r="BZ11" s="5">
        <v>6</v>
      </c>
      <c r="CA11" s="3" t="s">
        <v>261</v>
      </c>
      <c r="CB11" s="3">
        <v>0.75</v>
      </c>
      <c r="CC11" s="3">
        <f t="shared" si="10"/>
        <v>60388.888888888898</v>
      </c>
      <c r="CD11" s="3">
        <v>222750</v>
      </c>
      <c r="CE11" s="3">
        <f t="shared" si="11"/>
        <v>74250</v>
      </c>
      <c r="CF11" s="3">
        <f t="shared" si="12"/>
        <v>134638.88888888891</v>
      </c>
      <c r="CH11" s="5">
        <v>6</v>
      </c>
      <c r="CI11" s="3" t="s">
        <v>261</v>
      </c>
      <c r="CJ11" s="3">
        <v>0.75</v>
      </c>
      <c r="CK11" s="3">
        <f t="shared" si="13"/>
        <v>250000</v>
      </c>
      <c r="CL11" s="3">
        <f t="shared" si="14"/>
        <v>600000</v>
      </c>
      <c r="CM11" s="3">
        <f t="shared" si="15"/>
        <v>150000</v>
      </c>
      <c r="CN11" s="3">
        <v>937500</v>
      </c>
      <c r="CO11" s="3">
        <f t="shared" si="16"/>
        <v>1185000</v>
      </c>
      <c r="CP11" s="3">
        <f t="shared" si="17"/>
        <v>3122500</v>
      </c>
      <c r="CR11" s="5">
        <v>6</v>
      </c>
      <c r="CS11" s="3" t="s">
        <v>261</v>
      </c>
      <c r="CT11" s="3">
        <v>0.75</v>
      </c>
      <c r="CU11" s="3">
        <f t="shared" si="18"/>
        <v>3122500</v>
      </c>
      <c r="CV11" s="3">
        <f t="shared" si="19"/>
        <v>134638.88888888891</v>
      </c>
      <c r="CW11" s="3">
        <f t="shared" si="20"/>
        <v>3257138.888888889</v>
      </c>
      <c r="CY11" s="5">
        <v>6</v>
      </c>
      <c r="CZ11" s="3" t="s">
        <v>261</v>
      </c>
      <c r="DA11" s="3">
        <v>0.75</v>
      </c>
      <c r="DB11" s="3">
        <v>3</v>
      </c>
      <c r="DC11" s="3">
        <v>6</v>
      </c>
      <c r="DD11" s="3">
        <f t="shared" si="21"/>
        <v>24</v>
      </c>
      <c r="DE11" s="3">
        <v>3800</v>
      </c>
      <c r="DF11" s="3">
        <f t="shared" si="22"/>
        <v>9120000</v>
      </c>
      <c r="DG11" s="3">
        <v>3257138.888888889</v>
      </c>
      <c r="DH11" s="3">
        <f t="shared" si="23"/>
        <v>5862861.111111111</v>
      </c>
      <c r="DI11" s="3">
        <f t="shared" si="24"/>
        <v>7817148.1481481483</v>
      </c>
      <c r="DJ11" s="3">
        <f t="shared" si="25"/>
        <v>2.800003411310199</v>
      </c>
    </row>
    <row r="12" spans="1:114">
      <c r="A12" s="5">
        <v>7</v>
      </c>
      <c r="B12" s="6" t="s">
        <v>262</v>
      </c>
      <c r="C12" s="5">
        <v>74</v>
      </c>
      <c r="D12" s="6" t="s">
        <v>31</v>
      </c>
      <c r="E12" s="6" t="s">
        <v>29</v>
      </c>
      <c r="F12" s="6" t="s">
        <v>32</v>
      </c>
      <c r="H12" s="5">
        <v>7</v>
      </c>
      <c r="I12" s="3" t="s">
        <v>262</v>
      </c>
      <c r="J12" s="3">
        <v>0.375</v>
      </c>
      <c r="K12" s="3">
        <v>1.5</v>
      </c>
      <c r="L12" s="3">
        <v>4</v>
      </c>
      <c r="M12" s="3" t="s">
        <v>64</v>
      </c>
      <c r="N12" s="3">
        <v>15</v>
      </c>
      <c r="O12" s="3">
        <v>50</v>
      </c>
      <c r="P12" s="3">
        <v>50</v>
      </c>
      <c r="Q12" s="3">
        <v>0</v>
      </c>
      <c r="R12" s="3">
        <v>0.75</v>
      </c>
      <c r="T12" s="5">
        <v>7</v>
      </c>
      <c r="U12" s="3" t="s">
        <v>262</v>
      </c>
      <c r="V12" s="3">
        <v>0.375</v>
      </c>
      <c r="W12" s="3" t="s">
        <v>64</v>
      </c>
      <c r="X12" s="3">
        <v>15</v>
      </c>
      <c r="Y12" s="3">
        <v>10000</v>
      </c>
      <c r="Z12" s="3">
        <f t="shared" si="0"/>
        <v>150000</v>
      </c>
      <c r="AA12" s="3">
        <v>50</v>
      </c>
      <c r="AB12" s="3">
        <v>1900</v>
      </c>
      <c r="AC12" s="3">
        <f t="shared" si="1"/>
        <v>95000</v>
      </c>
      <c r="AD12" s="3">
        <v>50</v>
      </c>
      <c r="AE12" s="3">
        <v>1700</v>
      </c>
      <c r="AF12" s="3">
        <f t="shared" si="2"/>
        <v>85000</v>
      </c>
      <c r="AG12" s="3">
        <v>0</v>
      </c>
      <c r="AH12" s="3">
        <v>2400</v>
      </c>
      <c r="AI12" s="3">
        <f t="shared" si="3"/>
        <v>0</v>
      </c>
      <c r="AJ12" s="3">
        <v>0.75</v>
      </c>
      <c r="AK12" s="3">
        <v>200000</v>
      </c>
      <c r="AM12" s="5">
        <v>7</v>
      </c>
      <c r="AN12" s="3" t="s">
        <v>262</v>
      </c>
      <c r="AO12" s="3">
        <v>0.375</v>
      </c>
      <c r="AP12" s="3">
        <v>45000</v>
      </c>
      <c r="AQ12" s="3">
        <v>1</v>
      </c>
      <c r="AR12" s="3">
        <v>3</v>
      </c>
      <c r="AS12" s="3">
        <f t="shared" si="4"/>
        <v>5000</v>
      </c>
      <c r="AT12" s="3">
        <v>27500</v>
      </c>
      <c r="AU12" s="3">
        <v>1</v>
      </c>
      <c r="AV12" s="3">
        <v>4</v>
      </c>
      <c r="AW12" s="3">
        <f t="shared" si="5"/>
        <v>2291.6666666666665</v>
      </c>
      <c r="AX12" s="3">
        <v>280000</v>
      </c>
      <c r="AY12" s="3">
        <v>1</v>
      </c>
      <c r="AZ12" s="3">
        <v>4</v>
      </c>
      <c r="BA12" s="3">
        <f t="shared" si="6"/>
        <v>23333.333333333332</v>
      </c>
      <c r="BB12" s="3">
        <f t="shared" si="7"/>
        <v>30625</v>
      </c>
      <c r="BD12" s="5">
        <v>7</v>
      </c>
      <c r="BE12" s="3" t="s">
        <v>262</v>
      </c>
      <c r="BF12" s="3">
        <v>0.375</v>
      </c>
      <c r="BG12" s="3">
        <v>400000</v>
      </c>
      <c r="BH12" s="3">
        <v>1.5</v>
      </c>
      <c r="BI12" s="7">
        <v>100000</v>
      </c>
      <c r="BJ12" s="3">
        <f t="shared" si="8"/>
        <v>75000</v>
      </c>
      <c r="BK12" s="3">
        <v>40</v>
      </c>
      <c r="BL12" s="3">
        <v>3800</v>
      </c>
      <c r="BM12" s="3">
        <f t="shared" si="9"/>
        <v>152000</v>
      </c>
      <c r="BO12" s="5">
        <v>7</v>
      </c>
      <c r="BP12" s="3" t="s">
        <v>262</v>
      </c>
      <c r="BQ12" s="3">
        <v>0.375</v>
      </c>
      <c r="BR12" s="3">
        <v>1.5</v>
      </c>
      <c r="BS12" s="3">
        <v>15</v>
      </c>
      <c r="BT12" s="3">
        <v>50</v>
      </c>
      <c r="BU12" s="3">
        <v>50</v>
      </c>
      <c r="BV12" s="3">
        <v>0</v>
      </c>
      <c r="BW12" s="3">
        <v>0.75</v>
      </c>
      <c r="BX12" s="3">
        <v>23</v>
      </c>
      <c r="BZ12" s="5">
        <v>7</v>
      </c>
      <c r="CA12" s="3" t="s">
        <v>262</v>
      </c>
      <c r="CB12" s="3">
        <v>0.375</v>
      </c>
      <c r="CC12" s="3">
        <f t="shared" si="10"/>
        <v>30625</v>
      </c>
      <c r="CD12" s="3">
        <v>111375</v>
      </c>
      <c r="CE12" s="3">
        <f t="shared" si="11"/>
        <v>37125</v>
      </c>
      <c r="CF12" s="3">
        <f t="shared" si="12"/>
        <v>67750</v>
      </c>
      <c r="CH12" s="5">
        <v>7</v>
      </c>
      <c r="CI12" s="3" t="s">
        <v>262</v>
      </c>
      <c r="CJ12" s="3">
        <v>0.375</v>
      </c>
      <c r="CK12" s="3">
        <f t="shared" si="13"/>
        <v>150000</v>
      </c>
      <c r="CL12" s="3">
        <f t="shared" si="14"/>
        <v>180000</v>
      </c>
      <c r="CM12" s="3">
        <f t="shared" si="15"/>
        <v>200000</v>
      </c>
      <c r="CN12" s="3">
        <v>337500</v>
      </c>
      <c r="CO12" s="3">
        <f t="shared" si="16"/>
        <v>627000</v>
      </c>
      <c r="CP12" s="3">
        <f t="shared" si="17"/>
        <v>1494500</v>
      </c>
      <c r="CR12" s="5">
        <v>7</v>
      </c>
      <c r="CS12" s="3" t="s">
        <v>262</v>
      </c>
      <c r="CT12" s="3">
        <v>0.375</v>
      </c>
      <c r="CU12" s="3">
        <f t="shared" si="18"/>
        <v>1494500</v>
      </c>
      <c r="CV12" s="3">
        <f t="shared" si="19"/>
        <v>67750</v>
      </c>
      <c r="CW12" s="3">
        <f t="shared" si="20"/>
        <v>1562250</v>
      </c>
      <c r="CY12" s="5">
        <v>7</v>
      </c>
      <c r="CZ12" s="3" t="s">
        <v>262</v>
      </c>
      <c r="DA12" s="3">
        <v>0.375</v>
      </c>
      <c r="DB12" s="3">
        <v>1.5</v>
      </c>
      <c r="DC12" s="3">
        <v>3</v>
      </c>
      <c r="DD12" s="3">
        <f t="shared" si="21"/>
        <v>12</v>
      </c>
      <c r="DE12" s="3">
        <v>3800</v>
      </c>
      <c r="DF12" s="3">
        <f t="shared" si="22"/>
        <v>4560000</v>
      </c>
      <c r="DG12" s="3">
        <v>1562250</v>
      </c>
      <c r="DH12" s="3">
        <f t="shared" si="23"/>
        <v>2997750</v>
      </c>
      <c r="DI12" s="3">
        <f t="shared" si="24"/>
        <v>7994000</v>
      </c>
      <c r="DJ12" s="3">
        <f t="shared" si="25"/>
        <v>2.9188670187229957</v>
      </c>
    </row>
    <row r="13" spans="1:114">
      <c r="A13" s="5">
        <v>8</v>
      </c>
      <c r="B13" s="6" t="s">
        <v>263</v>
      </c>
      <c r="C13" s="5">
        <v>65</v>
      </c>
      <c r="D13" s="6" t="s">
        <v>31</v>
      </c>
      <c r="E13" s="6" t="s">
        <v>29</v>
      </c>
      <c r="F13" s="6" t="s">
        <v>32</v>
      </c>
      <c r="H13" s="5">
        <v>8</v>
      </c>
      <c r="I13" s="3" t="s">
        <v>44</v>
      </c>
      <c r="J13" s="3">
        <v>0.75</v>
      </c>
      <c r="K13" s="3">
        <v>3.5</v>
      </c>
      <c r="L13" s="3">
        <v>4.666666666666667</v>
      </c>
      <c r="M13" s="3" t="s">
        <v>64</v>
      </c>
      <c r="N13" s="3">
        <v>30</v>
      </c>
      <c r="O13" s="3">
        <v>100</v>
      </c>
      <c r="P13" s="3">
        <v>100</v>
      </c>
      <c r="Q13" s="3">
        <v>100</v>
      </c>
      <c r="R13" s="3">
        <v>0</v>
      </c>
      <c r="T13" s="5">
        <v>8</v>
      </c>
      <c r="U13" s="3" t="s">
        <v>44</v>
      </c>
      <c r="V13" s="3">
        <v>0.75</v>
      </c>
      <c r="W13" s="3" t="s">
        <v>64</v>
      </c>
      <c r="X13" s="3">
        <v>30</v>
      </c>
      <c r="Y13" s="3">
        <v>10000</v>
      </c>
      <c r="Z13" s="3">
        <f t="shared" si="0"/>
        <v>300000</v>
      </c>
      <c r="AA13" s="3">
        <v>100</v>
      </c>
      <c r="AB13" s="3">
        <v>1900</v>
      </c>
      <c r="AC13" s="3">
        <f t="shared" si="1"/>
        <v>190000</v>
      </c>
      <c r="AD13" s="3">
        <v>100</v>
      </c>
      <c r="AE13" s="3">
        <v>1700</v>
      </c>
      <c r="AF13" s="3">
        <f t="shared" si="2"/>
        <v>170000</v>
      </c>
      <c r="AG13" s="3">
        <v>100</v>
      </c>
      <c r="AH13" s="3">
        <v>2400</v>
      </c>
      <c r="AI13" s="3">
        <f t="shared" si="3"/>
        <v>240000</v>
      </c>
      <c r="AJ13" s="3">
        <v>0</v>
      </c>
      <c r="AK13" s="3">
        <v>0</v>
      </c>
      <c r="AM13" s="5">
        <v>8</v>
      </c>
      <c r="AN13" s="3" t="s">
        <v>263</v>
      </c>
      <c r="AO13" s="3">
        <v>0.75</v>
      </c>
      <c r="AP13" s="3">
        <v>50000</v>
      </c>
      <c r="AQ13" s="3">
        <v>2</v>
      </c>
      <c r="AR13" s="3">
        <v>4</v>
      </c>
      <c r="AS13" s="3">
        <f t="shared" si="4"/>
        <v>8333.3333333333339</v>
      </c>
      <c r="AT13" s="3">
        <v>28000</v>
      </c>
      <c r="AU13" s="3">
        <v>2</v>
      </c>
      <c r="AV13" s="3">
        <v>3</v>
      </c>
      <c r="AW13" s="3">
        <f t="shared" si="5"/>
        <v>6222.2222222222226</v>
      </c>
      <c r="AX13" s="3">
        <v>280000</v>
      </c>
      <c r="AY13" s="3">
        <v>1</v>
      </c>
      <c r="AZ13" s="3">
        <v>4</v>
      </c>
      <c r="BA13" s="3">
        <f t="shared" si="6"/>
        <v>23333.333333333332</v>
      </c>
      <c r="BB13" s="3">
        <f t="shared" si="7"/>
        <v>37888.888888888891</v>
      </c>
      <c r="BD13" s="5">
        <v>8</v>
      </c>
      <c r="BE13" s="3" t="s">
        <v>263</v>
      </c>
      <c r="BF13" s="3">
        <v>0.75</v>
      </c>
      <c r="BG13" s="3">
        <v>750000</v>
      </c>
      <c r="BH13" s="3">
        <v>3.5</v>
      </c>
      <c r="BI13" s="7">
        <v>100000</v>
      </c>
      <c r="BJ13" s="3">
        <f t="shared" si="8"/>
        <v>175000</v>
      </c>
      <c r="BK13" s="3">
        <v>75</v>
      </c>
      <c r="BL13" s="3">
        <v>3800</v>
      </c>
      <c r="BM13" s="3">
        <f t="shared" si="9"/>
        <v>285000</v>
      </c>
      <c r="BO13" s="5">
        <v>8</v>
      </c>
      <c r="BP13" s="3" t="s">
        <v>263</v>
      </c>
      <c r="BQ13" s="3">
        <v>0.75</v>
      </c>
      <c r="BR13" s="3">
        <v>3.5</v>
      </c>
      <c r="BS13" s="3">
        <v>30</v>
      </c>
      <c r="BT13" s="3">
        <v>100</v>
      </c>
      <c r="BU13" s="3">
        <v>100</v>
      </c>
      <c r="BV13" s="3">
        <v>100</v>
      </c>
      <c r="BW13" s="3">
        <v>0</v>
      </c>
      <c r="BX13" s="3">
        <v>35</v>
      </c>
      <c r="BZ13" s="5">
        <v>8</v>
      </c>
      <c r="CA13" s="3" t="s">
        <v>263</v>
      </c>
      <c r="CB13" s="3">
        <v>0.75</v>
      </c>
      <c r="CC13" s="3">
        <f t="shared" si="10"/>
        <v>37888.888888888891</v>
      </c>
      <c r="CD13" s="3">
        <v>222750</v>
      </c>
      <c r="CE13" s="3">
        <f t="shared" si="11"/>
        <v>74250</v>
      </c>
      <c r="CF13" s="3">
        <f t="shared" si="12"/>
        <v>112138.88888888889</v>
      </c>
      <c r="CH13" s="5">
        <v>8</v>
      </c>
      <c r="CI13" s="3" t="s">
        <v>263</v>
      </c>
      <c r="CJ13" s="3">
        <v>0.75</v>
      </c>
      <c r="CK13" s="3">
        <f t="shared" si="13"/>
        <v>300000</v>
      </c>
      <c r="CL13" s="3">
        <f t="shared" si="14"/>
        <v>600000</v>
      </c>
      <c r="CM13" s="3">
        <f t="shared" si="15"/>
        <v>0</v>
      </c>
      <c r="CN13" s="3">
        <v>1054687.5</v>
      </c>
      <c r="CO13" s="3">
        <f t="shared" si="16"/>
        <v>1210000</v>
      </c>
      <c r="CP13" s="3">
        <f t="shared" si="17"/>
        <v>3164687.5</v>
      </c>
      <c r="CR13" s="5">
        <v>8</v>
      </c>
      <c r="CS13" s="3" t="s">
        <v>263</v>
      </c>
      <c r="CT13" s="3">
        <v>0.75</v>
      </c>
      <c r="CU13" s="3">
        <f t="shared" si="18"/>
        <v>3164687.5</v>
      </c>
      <c r="CV13" s="3">
        <f t="shared" si="19"/>
        <v>112138.88888888889</v>
      </c>
      <c r="CW13" s="3">
        <f t="shared" si="20"/>
        <v>3276826.388888889</v>
      </c>
      <c r="CY13" s="5">
        <v>8</v>
      </c>
      <c r="CZ13" s="3" t="s">
        <v>263</v>
      </c>
      <c r="DA13" s="3">
        <v>0.75</v>
      </c>
      <c r="DB13" s="3">
        <v>3.5</v>
      </c>
      <c r="DC13" s="3">
        <v>7</v>
      </c>
      <c r="DD13" s="3">
        <f t="shared" si="21"/>
        <v>28</v>
      </c>
      <c r="DE13" s="3">
        <v>3800</v>
      </c>
      <c r="DF13" s="3">
        <f t="shared" si="22"/>
        <v>10640000</v>
      </c>
      <c r="DG13" s="3">
        <v>3276826.388888889</v>
      </c>
      <c r="DH13" s="3">
        <f t="shared" si="23"/>
        <v>7363173.611111111</v>
      </c>
      <c r="DI13" s="3">
        <f t="shared" si="24"/>
        <v>9817564.8148148153</v>
      </c>
      <c r="DJ13" s="3">
        <f t="shared" si="25"/>
        <v>3.2470441632422968</v>
      </c>
    </row>
    <row r="14" spans="1:114">
      <c r="A14" s="5">
        <v>9</v>
      </c>
      <c r="B14" s="6" t="s">
        <v>264</v>
      </c>
      <c r="C14" s="5">
        <v>63</v>
      </c>
      <c r="D14" s="6" t="s">
        <v>33</v>
      </c>
      <c r="E14" s="6" t="s">
        <v>29</v>
      </c>
      <c r="F14" s="6" t="s">
        <v>30</v>
      </c>
      <c r="H14" s="5">
        <v>9</v>
      </c>
      <c r="I14" s="3" t="s">
        <v>264</v>
      </c>
      <c r="J14" s="3">
        <v>0.15</v>
      </c>
      <c r="K14" s="3">
        <v>0.9</v>
      </c>
      <c r="L14" s="3">
        <v>6</v>
      </c>
      <c r="M14" s="3" t="s">
        <v>61</v>
      </c>
      <c r="N14" s="3">
        <v>10</v>
      </c>
      <c r="O14" s="3">
        <v>25</v>
      </c>
      <c r="P14" s="3">
        <v>25</v>
      </c>
      <c r="Q14" s="3">
        <v>25</v>
      </c>
      <c r="R14" s="3">
        <v>0</v>
      </c>
      <c r="T14" s="5">
        <v>9</v>
      </c>
      <c r="U14" s="3" t="s">
        <v>264</v>
      </c>
      <c r="V14" s="3">
        <v>0.15</v>
      </c>
      <c r="W14" s="3" t="s">
        <v>61</v>
      </c>
      <c r="X14" s="3">
        <v>10</v>
      </c>
      <c r="Y14" s="3">
        <v>10000</v>
      </c>
      <c r="Z14" s="3">
        <f t="shared" si="0"/>
        <v>100000</v>
      </c>
      <c r="AA14" s="3">
        <v>25</v>
      </c>
      <c r="AB14" s="3">
        <v>1900</v>
      </c>
      <c r="AC14" s="3">
        <f t="shared" si="1"/>
        <v>47500</v>
      </c>
      <c r="AD14" s="3">
        <v>25</v>
      </c>
      <c r="AE14" s="3">
        <v>1700</v>
      </c>
      <c r="AF14" s="3">
        <f t="shared" si="2"/>
        <v>42500</v>
      </c>
      <c r="AG14" s="3">
        <v>25</v>
      </c>
      <c r="AH14" s="3">
        <v>2400</v>
      </c>
      <c r="AI14" s="3">
        <f t="shared" si="3"/>
        <v>60000</v>
      </c>
      <c r="AJ14" s="3">
        <v>0</v>
      </c>
      <c r="AK14" s="3">
        <v>0</v>
      </c>
      <c r="AM14" s="5">
        <v>9</v>
      </c>
      <c r="AN14" s="3" t="s">
        <v>264</v>
      </c>
      <c r="AO14" s="3">
        <v>0.15</v>
      </c>
      <c r="AP14" s="3">
        <v>40000</v>
      </c>
      <c r="AQ14" s="3">
        <v>1</v>
      </c>
      <c r="AR14" s="3">
        <v>4</v>
      </c>
      <c r="AS14" s="3">
        <f t="shared" si="4"/>
        <v>3333.3333333333335</v>
      </c>
      <c r="AT14" s="3">
        <v>28000</v>
      </c>
      <c r="AU14" s="3">
        <v>1</v>
      </c>
      <c r="AV14" s="3">
        <v>4</v>
      </c>
      <c r="AW14" s="3">
        <f t="shared" si="5"/>
        <v>2333.3333333333335</v>
      </c>
      <c r="AX14" s="3">
        <v>280000</v>
      </c>
      <c r="AY14" s="3">
        <v>1</v>
      </c>
      <c r="AZ14" s="3">
        <v>5</v>
      </c>
      <c r="BA14" s="3">
        <f t="shared" si="6"/>
        <v>18666.666666666668</v>
      </c>
      <c r="BB14" s="3">
        <f t="shared" si="7"/>
        <v>24333.333333333332</v>
      </c>
      <c r="BD14" s="5">
        <v>9</v>
      </c>
      <c r="BE14" s="3" t="s">
        <v>264</v>
      </c>
      <c r="BF14" s="3">
        <v>0.15</v>
      </c>
      <c r="BG14" s="3">
        <v>150000</v>
      </c>
      <c r="BH14" s="3">
        <v>0.9</v>
      </c>
      <c r="BI14" s="7">
        <v>100000</v>
      </c>
      <c r="BJ14" s="3">
        <f t="shared" si="8"/>
        <v>45000</v>
      </c>
      <c r="BK14" s="3">
        <v>15</v>
      </c>
      <c r="BL14" s="3">
        <v>3800</v>
      </c>
      <c r="BM14" s="3">
        <f t="shared" si="9"/>
        <v>57000</v>
      </c>
      <c r="BO14" s="5">
        <v>9</v>
      </c>
      <c r="BP14" s="3" t="s">
        <v>264</v>
      </c>
      <c r="BQ14" s="3">
        <v>0.15</v>
      </c>
      <c r="BR14" s="3">
        <v>0.9</v>
      </c>
      <c r="BS14" s="3">
        <v>10</v>
      </c>
      <c r="BT14" s="3">
        <v>25</v>
      </c>
      <c r="BU14" s="3">
        <v>25</v>
      </c>
      <c r="BV14" s="3">
        <v>25</v>
      </c>
      <c r="BW14" s="3">
        <v>0</v>
      </c>
      <c r="BX14" s="3">
        <v>12.375</v>
      </c>
      <c r="BZ14" s="5">
        <v>9</v>
      </c>
      <c r="CA14" s="3" t="s">
        <v>264</v>
      </c>
      <c r="CB14" s="3">
        <v>0.15</v>
      </c>
      <c r="CC14" s="3">
        <f t="shared" si="10"/>
        <v>24333.333333333332</v>
      </c>
      <c r="CD14" s="3">
        <v>44550</v>
      </c>
      <c r="CE14" s="3">
        <f t="shared" si="11"/>
        <v>14850</v>
      </c>
      <c r="CF14" s="3">
        <f t="shared" si="12"/>
        <v>39183.333333333328</v>
      </c>
      <c r="CH14" s="5">
        <v>9</v>
      </c>
      <c r="CI14" s="3" t="s">
        <v>264</v>
      </c>
      <c r="CJ14" s="3">
        <v>0.15</v>
      </c>
      <c r="CK14" s="3">
        <f t="shared" si="13"/>
        <v>100000</v>
      </c>
      <c r="CL14" s="3">
        <f t="shared" si="14"/>
        <v>150000</v>
      </c>
      <c r="CM14" s="3">
        <f t="shared" si="15"/>
        <v>0</v>
      </c>
      <c r="CN14" s="3">
        <v>37500</v>
      </c>
      <c r="CO14" s="3">
        <f t="shared" si="16"/>
        <v>252000</v>
      </c>
      <c r="CP14" s="3">
        <f t="shared" si="17"/>
        <v>539500</v>
      </c>
      <c r="CR14" s="5">
        <v>9</v>
      </c>
      <c r="CS14" s="3" t="s">
        <v>264</v>
      </c>
      <c r="CT14" s="3">
        <v>0.15</v>
      </c>
      <c r="CU14" s="3">
        <f t="shared" si="18"/>
        <v>539500</v>
      </c>
      <c r="CV14" s="3">
        <f t="shared" si="19"/>
        <v>39183.333333333328</v>
      </c>
      <c r="CW14" s="3">
        <f t="shared" si="20"/>
        <v>578683.33333333337</v>
      </c>
      <c r="CY14" s="5">
        <v>9</v>
      </c>
      <c r="CZ14" s="3" t="s">
        <v>264</v>
      </c>
      <c r="DA14" s="3">
        <v>0.15</v>
      </c>
      <c r="DB14" s="3">
        <v>0.9</v>
      </c>
      <c r="DC14" s="3">
        <v>1.7999999999999998</v>
      </c>
      <c r="DD14" s="3">
        <f t="shared" si="21"/>
        <v>7.1999999999999993</v>
      </c>
      <c r="DE14" s="3">
        <v>3800</v>
      </c>
      <c r="DF14" s="3">
        <f t="shared" si="22"/>
        <v>2735999.9999999995</v>
      </c>
      <c r="DG14" s="3">
        <v>578683.33333333337</v>
      </c>
      <c r="DH14" s="3">
        <f t="shared" si="23"/>
        <v>2157316.666666666</v>
      </c>
      <c r="DI14" s="3">
        <f t="shared" si="24"/>
        <v>14382111.111111108</v>
      </c>
      <c r="DJ14" s="3">
        <f t="shared" si="25"/>
        <v>4.7279744246997479</v>
      </c>
    </row>
    <row r="15" spans="1:114">
      <c r="A15" s="5">
        <v>10</v>
      </c>
      <c r="B15" s="6" t="s">
        <v>265</v>
      </c>
      <c r="C15" s="5">
        <v>87</v>
      </c>
      <c r="D15" s="6" t="s">
        <v>31</v>
      </c>
      <c r="E15" s="6" t="s">
        <v>29</v>
      </c>
      <c r="F15" s="6" t="s">
        <v>32</v>
      </c>
      <c r="H15" s="5">
        <v>10</v>
      </c>
      <c r="I15" s="3" t="s">
        <v>265</v>
      </c>
      <c r="J15" s="3">
        <v>0.5</v>
      </c>
      <c r="K15" s="3">
        <v>2.5</v>
      </c>
      <c r="L15" s="3">
        <v>5</v>
      </c>
      <c r="M15" s="3" t="s">
        <v>65</v>
      </c>
      <c r="N15" s="3">
        <v>20</v>
      </c>
      <c r="O15" s="3">
        <v>100</v>
      </c>
      <c r="P15" s="3">
        <v>50</v>
      </c>
      <c r="Q15" s="3">
        <v>0</v>
      </c>
      <c r="R15" s="3">
        <v>0.25</v>
      </c>
      <c r="T15" s="5">
        <v>10</v>
      </c>
      <c r="U15" s="3" t="s">
        <v>265</v>
      </c>
      <c r="V15" s="3">
        <v>0.5</v>
      </c>
      <c r="W15" s="3" t="s">
        <v>65</v>
      </c>
      <c r="X15" s="3">
        <v>20</v>
      </c>
      <c r="Y15" s="3">
        <v>10000</v>
      </c>
      <c r="Z15" s="3">
        <f t="shared" si="0"/>
        <v>200000</v>
      </c>
      <c r="AA15" s="3">
        <v>100</v>
      </c>
      <c r="AB15" s="3">
        <v>1900</v>
      </c>
      <c r="AC15" s="3">
        <f t="shared" si="1"/>
        <v>190000</v>
      </c>
      <c r="AD15" s="3">
        <v>50</v>
      </c>
      <c r="AE15" s="3">
        <v>1700</v>
      </c>
      <c r="AF15" s="3">
        <f t="shared" si="2"/>
        <v>85000</v>
      </c>
      <c r="AG15" s="3">
        <v>0</v>
      </c>
      <c r="AH15" s="3">
        <v>2400</v>
      </c>
      <c r="AI15" s="3">
        <f t="shared" si="3"/>
        <v>0</v>
      </c>
      <c r="AJ15" s="3">
        <v>0.25</v>
      </c>
      <c r="AK15" s="3">
        <v>50000</v>
      </c>
      <c r="AM15" s="5">
        <v>10</v>
      </c>
      <c r="AN15" s="3" t="s">
        <v>265</v>
      </c>
      <c r="AO15" s="3">
        <v>0.5</v>
      </c>
      <c r="AP15" s="3">
        <v>40000</v>
      </c>
      <c r="AQ15" s="3">
        <v>2</v>
      </c>
      <c r="AR15" s="3">
        <v>3</v>
      </c>
      <c r="AS15" s="3">
        <f t="shared" si="4"/>
        <v>8888.8888888888887</v>
      </c>
      <c r="AT15" s="3">
        <v>27500</v>
      </c>
      <c r="AU15" s="3">
        <v>1</v>
      </c>
      <c r="AV15" s="3">
        <v>4</v>
      </c>
      <c r="AW15" s="3">
        <f t="shared" si="5"/>
        <v>2291.6666666666665</v>
      </c>
      <c r="AX15" s="3">
        <v>275000</v>
      </c>
      <c r="AY15" s="3">
        <v>1</v>
      </c>
      <c r="AZ15" s="3">
        <v>4</v>
      </c>
      <c r="BA15" s="3">
        <f t="shared" si="6"/>
        <v>22916.666666666668</v>
      </c>
      <c r="BB15" s="3">
        <f t="shared" si="7"/>
        <v>34097.222222222226</v>
      </c>
      <c r="BD15" s="5">
        <v>10</v>
      </c>
      <c r="BE15" s="3" t="s">
        <v>265</v>
      </c>
      <c r="BF15" s="3">
        <v>0.5</v>
      </c>
      <c r="BG15" s="3">
        <v>500000</v>
      </c>
      <c r="BH15" s="3">
        <v>2.5</v>
      </c>
      <c r="BI15" s="7">
        <v>100000</v>
      </c>
      <c r="BJ15" s="3">
        <f t="shared" si="8"/>
        <v>125000</v>
      </c>
      <c r="BK15" s="3">
        <v>50</v>
      </c>
      <c r="BL15" s="3">
        <v>3800</v>
      </c>
      <c r="BM15" s="3">
        <f t="shared" si="9"/>
        <v>190000</v>
      </c>
      <c r="BO15" s="5">
        <v>10</v>
      </c>
      <c r="BP15" s="3" t="s">
        <v>265</v>
      </c>
      <c r="BQ15" s="3">
        <v>0.5</v>
      </c>
      <c r="BR15" s="3">
        <v>2.5</v>
      </c>
      <c r="BS15" s="3">
        <v>20</v>
      </c>
      <c r="BT15" s="3">
        <v>100</v>
      </c>
      <c r="BU15" s="3">
        <v>50</v>
      </c>
      <c r="BV15" s="3">
        <v>0</v>
      </c>
      <c r="BW15" s="3">
        <v>0.25</v>
      </c>
      <c r="BX15" s="3">
        <v>29.125</v>
      </c>
      <c r="BZ15" s="5">
        <v>10</v>
      </c>
      <c r="CA15" s="3" t="s">
        <v>265</v>
      </c>
      <c r="CB15" s="3">
        <v>0.5</v>
      </c>
      <c r="CC15" s="3">
        <f t="shared" si="10"/>
        <v>34097.222222222226</v>
      </c>
      <c r="CD15" s="3">
        <v>148500</v>
      </c>
      <c r="CE15" s="3">
        <f t="shared" si="11"/>
        <v>49500</v>
      </c>
      <c r="CF15" s="3">
        <f t="shared" si="12"/>
        <v>83597.222222222219</v>
      </c>
      <c r="CH15" s="5">
        <v>10</v>
      </c>
      <c r="CI15" s="3" t="s">
        <v>265</v>
      </c>
      <c r="CJ15" s="3">
        <v>0.5</v>
      </c>
      <c r="CK15" s="3">
        <f t="shared" si="13"/>
        <v>200000</v>
      </c>
      <c r="CL15" s="3">
        <f t="shared" si="14"/>
        <v>275000</v>
      </c>
      <c r="CM15" s="3">
        <f t="shared" si="15"/>
        <v>50000</v>
      </c>
      <c r="CN15" s="3">
        <v>500000</v>
      </c>
      <c r="CO15" s="3">
        <f t="shared" si="16"/>
        <v>815000</v>
      </c>
      <c r="CP15" s="3">
        <f t="shared" si="17"/>
        <v>1840000</v>
      </c>
      <c r="CR15" s="5">
        <v>10</v>
      </c>
      <c r="CS15" s="3" t="s">
        <v>265</v>
      </c>
      <c r="CT15" s="3">
        <v>0.5</v>
      </c>
      <c r="CU15" s="3">
        <f t="shared" si="18"/>
        <v>1840000</v>
      </c>
      <c r="CV15" s="3">
        <f t="shared" si="19"/>
        <v>83597.222222222219</v>
      </c>
      <c r="CW15" s="3">
        <f t="shared" si="20"/>
        <v>1923597.2222222222</v>
      </c>
      <c r="CY15" s="5">
        <v>10</v>
      </c>
      <c r="CZ15" s="3" t="s">
        <v>265</v>
      </c>
      <c r="DA15" s="3">
        <v>0.5</v>
      </c>
      <c r="DB15" s="3">
        <v>2.5</v>
      </c>
      <c r="DC15" s="3">
        <v>5</v>
      </c>
      <c r="DD15" s="3">
        <f t="shared" si="21"/>
        <v>20</v>
      </c>
      <c r="DE15" s="3">
        <v>3800</v>
      </c>
      <c r="DF15" s="3">
        <f t="shared" si="22"/>
        <v>7600000</v>
      </c>
      <c r="DG15" s="3">
        <v>1923597.2222222222</v>
      </c>
      <c r="DH15" s="3">
        <f t="shared" si="23"/>
        <v>5676402.777777778</v>
      </c>
      <c r="DI15" s="3">
        <f t="shared" si="24"/>
        <v>11352805.555555556</v>
      </c>
      <c r="DJ15" s="3">
        <f t="shared" si="25"/>
        <v>3.9509310536538171</v>
      </c>
    </row>
    <row r="16" spans="1:114">
      <c r="A16" s="5">
        <v>11</v>
      </c>
      <c r="B16" s="6" t="s">
        <v>266</v>
      </c>
      <c r="C16" s="5">
        <v>62</v>
      </c>
      <c r="D16" s="6" t="s">
        <v>297</v>
      </c>
      <c r="E16" s="6" t="s">
        <v>29</v>
      </c>
      <c r="F16" s="6" t="s">
        <v>30</v>
      </c>
      <c r="H16" s="5">
        <v>11</v>
      </c>
      <c r="I16" s="3" t="s">
        <v>266</v>
      </c>
      <c r="J16" s="3">
        <v>0.25</v>
      </c>
      <c r="K16" s="3">
        <v>1.2</v>
      </c>
      <c r="L16" s="3">
        <v>4.8</v>
      </c>
      <c r="M16" s="3" t="s">
        <v>64</v>
      </c>
      <c r="N16" s="3">
        <v>10</v>
      </c>
      <c r="O16" s="3">
        <v>50</v>
      </c>
      <c r="P16" s="3">
        <v>25</v>
      </c>
      <c r="Q16" s="3">
        <v>25</v>
      </c>
      <c r="R16" s="3">
        <v>0</v>
      </c>
      <c r="T16" s="5">
        <v>11</v>
      </c>
      <c r="U16" s="3" t="s">
        <v>266</v>
      </c>
      <c r="V16" s="3">
        <v>0.25</v>
      </c>
      <c r="W16" s="3" t="s">
        <v>64</v>
      </c>
      <c r="X16" s="3">
        <v>10</v>
      </c>
      <c r="Y16" s="3">
        <v>10000</v>
      </c>
      <c r="Z16" s="3">
        <f t="shared" si="0"/>
        <v>100000</v>
      </c>
      <c r="AA16" s="3">
        <v>50</v>
      </c>
      <c r="AB16" s="3">
        <v>1900</v>
      </c>
      <c r="AC16" s="3">
        <f t="shared" si="1"/>
        <v>95000</v>
      </c>
      <c r="AD16" s="3">
        <v>25</v>
      </c>
      <c r="AE16" s="3">
        <v>1700</v>
      </c>
      <c r="AF16" s="3">
        <f t="shared" si="2"/>
        <v>42500</v>
      </c>
      <c r="AG16" s="3">
        <v>25</v>
      </c>
      <c r="AH16" s="3">
        <v>2400</v>
      </c>
      <c r="AI16" s="3">
        <f t="shared" si="3"/>
        <v>60000</v>
      </c>
      <c r="AJ16" s="3">
        <v>0</v>
      </c>
      <c r="AK16" s="3">
        <v>0</v>
      </c>
      <c r="AM16" s="5">
        <v>11</v>
      </c>
      <c r="AN16" s="3" t="s">
        <v>266</v>
      </c>
      <c r="AO16" s="3">
        <v>0.25</v>
      </c>
      <c r="AP16" s="3">
        <v>50000</v>
      </c>
      <c r="AQ16" s="3">
        <v>1</v>
      </c>
      <c r="AR16" s="3">
        <v>4</v>
      </c>
      <c r="AS16" s="3">
        <f t="shared" si="4"/>
        <v>4166.666666666667</v>
      </c>
      <c r="AT16" s="3">
        <v>27000</v>
      </c>
      <c r="AU16" s="3">
        <v>1</v>
      </c>
      <c r="AV16" s="3">
        <v>4</v>
      </c>
      <c r="AW16" s="3">
        <f t="shared" si="5"/>
        <v>2250</v>
      </c>
      <c r="AX16" s="3">
        <v>270000</v>
      </c>
      <c r="AY16" s="3">
        <v>1</v>
      </c>
      <c r="AZ16" s="3">
        <v>4</v>
      </c>
      <c r="BA16" s="3">
        <f t="shared" si="6"/>
        <v>22500</v>
      </c>
      <c r="BB16" s="3">
        <f t="shared" si="7"/>
        <v>28916.666666666668</v>
      </c>
      <c r="BD16" s="5">
        <v>11</v>
      </c>
      <c r="BE16" s="3" t="s">
        <v>266</v>
      </c>
      <c r="BF16" s="3">
        <v>0.25</v>
      </c>
      <c r="BG16" s="3">
        <v>250000</v>
      </c>
      <c r="BH16" s="3">
        <v>1.2</v>
      </c>
      <c r="BI16" s="7">
        <v>100000</v>
      </c>
      <c r="BJ16" s="3">
        <f t="shared" si="8"/>
        <v>60000</v>
      </c>
      <c r="BK16" s="3">
        <v>25</v>
      </c>
      <c r="BL16" s="3">
        <v>3800</v>
      </c>
      <c r="BM16" s="3">
        <f t="shared" si="9"/>
        <v>95000</v>
      </c>
      <c r="BO16" s="5">
        <v>11</v>
      </c>
      <c r="BP16" s="3" t="s">
        <v>266</v>
      </c>
      <c r="BQ16" s="3">
        <v>0.25</v>
      </c>
      <c r="BR16" s="3">
        <v>1.2</v>
      </c>
      <c r="BS16" s="3">
        <v>10</v>
      </c>
      <c r="BT16" s="3">
        <v>50</v>
      </c>
      <c r="BU16" s="3">
        <v>25</v>
      </c>
      <c r="BV16" s="3">
        <v>25</v>
      </c>
      <c r="BW16" s="3">
        <v>0</v>
      </c>
      <c r="BX16" s="3">
        <v>16.625</v>
      </c>
      <c r="BZ16" s="5">
        <v>11</v>
      </c>
      <c r="CA16" s="3" t="s">
        <v>266</v>
      </c>
      <c r="CB16" s="3">
        <v>0.25</v>
      </c>
      <c r="CC16" s="3">
        <f t="shared" si="10"/>
        <v>28916.666666666668</v>
      </c>
      <c r="CD16" s="3">
        <v>74250</v>
      </c>
      <c r="CE16" s="3">
        <f t="shared" si="11"/>
        <v>24750</v>
      </c>
      <c r="CF16" s="3">
        <f t="shared" si="12"/>
        <v>53666.666666666672</v>
      </c>
      <c r="CH16" s="5">
        <v>11</v>
      </c>
      <c r="CI16" s="3" t="s">
        <v>266</v>
      </c>
      <c r="CJ16" s="3">
        <v>0.25</v>
      </c>
      <c r="CK16" s="3">
        <f t="shared" si="13"/>
        <v>100000</v>
      </c>
      <c r="CL16" s="3">
        <f t="shared" si="14"/>
        <v>197500</v>
      </c>
      <c r="CM16" s="3">
        <f t="shared" si="15"/>
        <v>0</v>
      </c>
      <c r="CN16" s="3">
        <v>234375</v>
      </c>
      <c r="CO16" s="3">
        <f t="shared" si="16"/>
        <v>405000</v>
      </c>
      <c r="CP16" s="3">
        <f t="shared" si="17"/>
        <v>936875</v>
      </c>
      <c r="CR16" s="5">
        <v>11</v>
      </c>
      <c r="CS16" s="3" t="s">
        <v>266</v>
      </c>
      <c r="CT16" s="3">
        <v>0.25</v>
      </c>
      <c r="CU16" s="3">
        <f t="shared" si="18"/>
        <v>936875</v>
      </c>
      <c r="CV16" s="3">
        <f t="shared" si="19"/>
        <v>53666.666666666672</v>
      </c>
      <c r="CW16" s="3">
        <f t="shared" si="20"/>
        <v>990541.66666666663</v>
      </c>
      <c r="CY16" s="5">
        <v>11</v>
      </c>
      <c r="CZ16" s="3" t="s">
        <v>266</v>
      </c>
      <c r="DA16" s="3">
        <v>0.25</v>
      </c>
      <c r="DB16" s="3">
        <v>1.2</v>
      </c>
      <c r="DC16" s="3">
        <v>2.4</v>
      </c>
      <c r="DD16" s="3">
        <f t="shared" si="21"/>
        <v>9.6</v>
      </c>
      <c r="DE16" s="3">
        <v>3800</v>
      </c>
      <c r="DF16" s="3">
        <f t="shared" si="22"/>
        <v>3648000</v>
      </c>
      <c r="DG16" s="3">
        <v>990541.66666666663</v>
      </c>
      <c r="DH16" s="3">
        <f t="shared" si="23"/>
        <v>2657458.3333333335</v>
      </c>
      <c r="DI16" s="3">
        <f t="shared" si="24"/>
        <v>10629833.333333334</v>
      </c>
      <c r="DJ16" s="3">
        <f t="shared" si="25"/>
        <v>3.682833466537669</v>
      </c>
    </row>
    <row r="17" spans="1:114">
      <c r="A17" s="5">
        <v>12</v>
      </c>
      <c r="B17" s="6" t="s">
        <v>267</v>
      </c>
      <c r="C17" s="5">
        <v>35</v>
      </c>
      <c r="D17" s="6" t="s">
        <v>33</v>
      </c>
      <c r="E17" s="6" t="s">
        <v>35</v>
      </c>
      <c r="F17" s="6" t="s">
        <v>36</v>
      </c>
      <c r="H17" s="5">
        <v>12</v>
      </c>
      <c r="I17" s="3" t="s">
        <v>267</v>
      </c>
      <c r="J17" s="3">
        <v>0.75</v>
      </c>
      <c r="K17" s="3">
        <v>3.6</v>
      </c>
      <c r="L17" s="3">
        <v>4.8</v>
      </c>
      <c r="M17" s="3" t="s">
        <v>216</v>
      </c>
      <c r="N17" s="3">
        <v>30</v>
      </c>
      <c r="O17" s="3">
        <v>100</v>
      </c>
      <c r="P17" s="3">
        <v>250</v>
      </c>
      <c r="Q17" s="3">
        <v>200</v>
      </c>
      <c r="R17" s="3">
        <v>0</v>
      </c>
      <c r="T17" s="5">
        <v>12</v>
      </c>
      <c r="U17" s="3" t="s">
        <v>267</v>
      </c>
      <c r="V17" s="3">
        <v>0.75</v>
      </c>
      <c r="W17" s="3" t="s">
        <v>216</v>
      </c>
      <c r="X17" s="3">
        <v>30</v>
      </c>
      <c r="Y17" s="3">
        <v>10000</v>
      </c>
      <c r="Z17" s="3">
        <f t="shared" si="0"/>
        <v>300000</v>
      </c>
      <c r="AA17" s="3">
        <v>100</v>
      </c>
      <c r="AB17" s="3">
        <v>1900</v>
      </c>
      <c r="AC17" s="3">
        <f t="shared" si="1"/>
        <v>190000</v>
      </c>
      <c r="AD17" s="3">
        <v>250</v>
      </c>
      <c r="AE17" s="3">
        <v>1700</v>
      </c>
      <c r="AF17" s="3">
        <f t="shared" si="2"/>
        <v>425000</v>
      </c>
      <c r="AG17" s="3">
        <v>200</v>
      </c>
      <c r="AH17" s="3">
        <v>2400</v>
      </c>
      <c r="AI17" s="3">
        <f t="shared" si="3"/>
        <v>480000</v>
      </c>
      <c r="AJ17" s="3">
        <v>0</v>
      </c>
      <c r="AK17" s="3">
        <v>0</v>
      </c>
      <c r="AM17" s="5">
        <v>12</v>
      </c>
      <c r="AN17" s="3" t="s">
        <v>267</v>
      </c>
      <c r="AO17" s="3">
        <v>0.75</v>
      </c>
      <c r="AP17" s="3">
        <v>50000</v>
      </c>
      <c r="AQ17" s="3">
        <v>1</v>
      </c>
      <c r="AR17" s="3">
        <v>4</v>
      </c>
      <c r="AS17" s="3">
        <f t="shared" si="4"/>
        <v>4166.666666666667</v>
      </c>
      <c r="AT17" s="3">
        <v>27000</v>
      </c>
      <c r="AU17" s="3">
        <v>1</v>
      </c>
      <c r="AV17" s="3">
        <v>3</v>
      </c>
      <c r="AW17" s="3">
        <f t="shared" si="5"/>
        <v>3000</v>
      </c>
      <c r="AX17" s="3">
        <v>275000</v>
      </c>
      <c r="AY17" s="3">
        <v>1</v>
      </c>
      <c r="AZ17" s="3">
        <v>4</v>
      </c>
      <c r="BA17" s="3">
        <f t="shared" si="6"/>
        <v>22916.666666666668</v>
      </c>
      <c r="BB17" s="3">
        <f t="shared" si="7"/>
        <v>30083.333333333336</v>
      </c>
      <c r="BD17" s="5">
        <v>12</v>
      </c>
      <c r="BE17" s="3" t="s">
        <v>267</v>
      </c>
      <c r="BF17" s="3">
        <v>0.75</v>
      </c>
      <c r="BG17" s="3">
        <v>800000</v>
      </c>
      <c r="BH17" s="3">
        <v>3.6</v>
      </c>
      <c r="BI17" s="7">
        <v>100000</v>
      </c>
      <c r="BJ17" s="3">
        <f t="shared" si="8"/>
        <v>180000</v>
      </c>
      <c r="BK17" s="3">
        <v>75</v>
      </c>
      <c r="BL17" s="3">
        <v>3800</v>
      </c>
      <c r="BM17" s="3">
        <f t="shared" si="9"/>
        <v>285000</v>
      </c>
      <c r="BO17" s="5">
        <v>12</v>
      </c>
      <c r="BP17" s="3" t="s">
        <v>267</v>
      </c>
      <c r="BQ17" s="3">
        <v>0.75</v>
      </c>
      <c r="BR17" s="3">
        <v>3.6</v>
      </c>
      <c r="BS17" s="3">
        <v>30</v>
      </c>
      <c r="BT17" s="3">
        <v>100</v>
      </c>
      <c r="BU17" s="3">
        <v>250</v>
      </c>
      <c r="BV17" s="3">
        <v>200</v>
      </c>
      <c r="BW17" s="3">
        <v>0</v>
      </c>
      <c r="BX17" s="3">
        <v>37.5</v>
      </c>
      <c r="BZ17" s="5">
        <v>12</v>
      </c>
      <c r="CA17" s="3" t="s">
        <v>267</v>
      </c>
      <c r="CB17" s="3">
        <v>0.75</v>
      </c>
      <c r="CC17" s="3">
        <f t="shared" si="10"/>
        <v>30083.333333333336</v>
      </c>
      <c r="CD17" s="3">
        <v>222750</v>
      </c>
      <c r="CE17" s="3">
        <f t="shared" si="11"/>
        <v>74250</v>
      </c>
      <c r="CF17" s="3">
        <f t="shared" si="12"/>
        <v>104333.33333333334</v>
      </c>
      <c r="CH17" s="5">
        <v>12</v>
      </c>
      <c r="CI17" s="3" t="s">
        <v>267</v>
      </c>
      <c r="CJ17" s="3">
        <v>0.75</v>
      </c>
      <c r="CK17" s="3">
        <f t="shared" si="13"/>
        <v>300000</v>
      </c>
      <c r="CL17" s="3">
        <f t="shared" si="14"/>
        <v>1095000</v>
      </c>
      <c r="CM17" s="3">
        <f t="shared" si="15"/>
        <v>0</v>
      </c>
      <c r="CN17" s="3">
        <v>1125000</v>
      </c>
      <c r="CO17" s="3">
        <f t="shared" si="16"/>
        <v>1265000</v>
      </c>
      <c r="CP17" s="3">
        <f t="shared" si="17"/>
        <v>3785000</v>
      </c>
      <c r="CR17" s="5">
        <v>12</v>
      </c>
      <c r="CS17" s="3" t="s">
        <v>267</v>
      </c>
      <c r="CT17" s="3">
        <v>0.75</v>
      </c>
      <c r="CU17" s="3">
        <f t="shared" si="18"/>
        <v>3785000</v>
      </c>
      <c r="CV17" s="3">
        <f t="shared" si="19"/>
        <v>104333.33333333334</v>
      </c>
      <c r="CW17" s="3">
        <f t="shared" si="20"/>
        <v>3889333.3333333335</v>
      </c>
      <c r="CY17" s="5">
        <v>12</v>
      </c>
      <c r="CZ17" s="3" t="s">
        <v>267</v>
      </c>
      <c r="DA17" s="3">
        <v>0.75</v>
      </c>
      <c r="DB17" s="3">
        <v>3.6</v>
      </c>
      <c r="DC17" s="3">
        <v>7.1999999999999993</v>
      </c>
      <c r="DD17" s="3">
        <f t="shared" si="21"/>
        <v>28.799999999999997</v>
      </c>
      <c r="DE17" s="3">
        <v>3800</v>
      </c>
      <c r="DF17" s="3">
        <f t="shared" si="22"/>
        <v>10943999.999999998</v>
      </c>
      <c r="DG17" s="3">
        <v>3889333.3333333335</v>
      </c>
      <c r="DH17" s="3">
        <f t="shared" si="23"/>
        <v>7054666.6666666642</v>
      </c>
      <c r="DI17" s="3">
        <f t="shared" si="24"/>
        <v>9406222.2222222183</v>
      </c>
      <c r="DJ17" s="3">
        <f t="shared" si="25"/>
        <v>2.8138498457319159</v>
      </c>
    </row>
    <row r="18" spans="1:114">
      <c r="A18" s="5">
        <v>13</v>
      </c>
      <c r="B18" s="6" t="s">
        <v>268</v>
      </c>
      <c r="C18" s="5">
        <v>46</v>
      </c>
      <c r="D18" s="6" t="s">
        <v>31</v>
      </c>
      <c r="E18" s="6" t="s">
        <v>35</v>
      </c>
      <c r="F18" s="6" t="s">
        <v>36</v>
      </c>
      <c r="H18" s="5">
        <v>13</v>
      </c>
      <c r="I18" s="3" t="s">
        <v>268</v>
      </c>
      <c r="J18" s="3">
        <v>0.8</v>
      </c>
      <c r="K18" s="3">
        <v>3.8</v>
      </c>
      <c r="L18" s="3">
        <v>4.7499999999999991</v>
      </c>
      <c r="M18" s="3" t="s">
        <v>62</v>
      </c>
      <c r="N18" s="3">
        <v>35</v>
      </c>
      <c r="O18" s="3">
        <v>150</v>
      </c>
      <c r="P18" s="3">
        <v>100</v>
      </c>
      <c r="Q18" s="3">
        <v>150</v>
      </c>
      <c r="R18" s="3">
        <v>0.75</v>
      </c>
      <c r="T18" s="5">
        <v>13</v>
      </c>
      <c r="U18" s="3" t="s">
        <v>268</v>
      </c>
      <c r="V18" s="3">
        <v>0.8</v>
      </c>
      <c r="W18" s="3" t="s">
        <v>62</v>
      </c>
      <c r="X18" s="3">
        <v>35</v>
      </c>
      <c r="Y18" s="3">
        <v>10000</v>
      </c>
      <c r="Z18" s="3">
        <f t="shared" si="0"/>
        <v>350000</v>
      </c>
      <c r="AA18" s="3">
        <v>150</v>
      </c>
      <c r="AB18" s="3">
        <v>1900</v>
      </c>
      <c r="AC18" s="3">
        <f t="shared" si="1"/>
        <v>285000</v>
      </c>
      <c r="AD18" s="3">
        <v>100</v>
      </c>
      <c r="AE18" s="3">
        <v>1700</v>
      </c>
      <c r="AF18" s="3">
        <f t="shared" si="2"/>
        <v>170000</v>
      </c>
      <c r="AG18" s="3">
        <v>150</v>
      </c>
      <c r="AH18" s="3">
        <v>2400</v>
      </c>
      <c r="AI18" s="3">
        <f t="shared" si="3"/>
        <v>360000</v>
      </c>
      <c r="AJ18" s="3">
        <v>0.75</v>
      </c>
      <c r="AK18" s="3">
        <v>150000</v>
      </c>
      <c r="AM18" s="5">
        <v>13</v>
      </c>
      <c r="AN18" s="3" t="s">
        <v>268</v>
      </c>
      <c r="AO18" s="3">
        <v>0.8</v>
      </c>
      <c r="AP18" s="3">
        <v>50000</v>
      </c>
      <c r="AQ18" s="3">
        <v>2</v>
      </c>
      <c r="AR18" s="3">
        <v>3</v>
      </c>
      <c r="AS18" s="3">
        <f t="shared" si="4"/>
        <v>11111.111111111111</v>
      </c>
      <c r="AT18" s="3">
        <v>28000</v>
      </c>
      <c r="AU18" s="3">
        <v>2</v>
      </c>
      <c r="AV18" s="3">
        <v>4</v>
      </c>
      <c r="AW18" s="3">
        <f t="shared" si="5"/>
        <v>4666.666666666667</v>
      </c>
      <c r="AX18" s="3">
        <v>280000</v>
      </c>
      <c r="AY18" s="3">
        <v>2</v>
      </c>
      <c r="AZ18" s="3">
        <v>4</v>
      </c>
      <c r="BA18" s="3">
        <f t="shared" si="6"/>
        <v>46666.666666666664</v>
      </c>
      <c r="BB18" s="3">
        <f t="shared" si="7"/>
        <v>62444.444444444438</v>
      </c>
      <c r="BD18" s="5">
        <v>13</v>
      </c>
      <c r="BE18" s="3" t="s">
        <v>268</v>
      </c>
      <c r="BF18" s="3">
        <v>0.8</v>
      </c>
      <c r="BG18" s="3">
        <v>800000</v>
      </c>
      <c r="BH18" s="3">
        <v>3.8</v>
      </c>
      <c r="BI18" s="7">
        <v>100000</v>
      </c>
      <c r="BJ18" s="3">
        <f t="shared" si="8"/>
        <v>190000</v>
      </c>
      <c r="BK18" s="3">
        <v>80</v>
      </c>
      <c r="BL18" s="3">
        <v>3800</v>
      </c>
      <c r="BM18" s="3">
        <f t="shared" si="9"/>
        <v>304000</v>
      </c>
      <c r="BO18" s="5">
        <v>13</v>
      </c>
      <c r="BP18" s="3" t="s">
        <v>268</v>
      </c>
      <c r="BQ18" s="3">
        <v>0.8</v>
      </c>
      <c r="BR18" s="3">
        <v>3.8</v>
      </c>
      <c r="BS18" s="3">
        <v>35</v>
      </c>
      <c r="BT18" s="3">
        <v>150</v>
      </c>
      <c r="BU18" s="3">
        <v>100</v>
      </c>
      <c r="BV18" s="3">
        <v>150</v>
      </c>
      <c r="BW18" s="3">
        <v>0.75</v>
      </c>
      <c r="BX18" s="3">
        <v>33.875</v>
      </c>
      <c r="BZ18" s="5">
        <v>13</v>
      </c>
      <c r="CA18" s="3" t="s">
        <v>268</v>
      </c>
      <c r="CB18" s="3">
        <v>0.8</v>
      </c>
      <c r="CC18" s="3">
        <f t="shared" si="10"/>
        <v>62444.444444444438</v>
      </c>
      <c r="CD18" s="3">
        <v>237600</v>
      </c>
      <c r="CE18" s="3">
        <f t="shared" si="11"/>
        <v>79200</v>
      </c>
      <c r="CF18" s="3">
        <f t="shared" si="12"/>
        <v>141644.44444444444</v>
      </c>
      <c r="CH18" s="5">
        <v>13</v>
      </c>
      <c r="CI18" s="3" t="s">
        <v>268</v>
      </c>
      <c r="CJ18" s="3">
        <v>0.8</v>
      </c>
      <c r="CK18" s="3">
        <f t="shared" si="13"/>
        <v>350000</v>
      </c>
      <c r="CL18" s="3">
        <f t="shared" si="14"/>
        <v>815000</v>
      </c>
      <c r="CM18" s="3">
        <f t="shared" si="15"/>
        <v>150000</v>
      </c>
      <c r="CN18" s="3">
        <v>1640625</v>
      </c>
      <c r="CO18" s="3">
        <f t="shared" si="16"/>
        <v>1294000</v>
      </c>
      <c r="CP18" s="3">
        <f t="shared" si="17"/>
        <v>4249625</v>
      </c>
      <c r="CR18" s="5">
        <v>13</v>
      </c>
      <c r="CS18" s="3" t="s">
        <v>268</v>
      </c>
      <c r="CT18" s="3">
        <v>0.8</v>
      </c>
      <c r="CU18" s="3">
        <f t="shared" si="18"/>
        <v>4249625</v>
      </c>
      <c r="CV18" s="3">
        <f t="shared" si="19"/>
        <v>141644.44444444444</v>
      </c>
      <c r="CW18" s="3">
        <f t="shared" si="20"/>
        <v>4391269.444444444</v>
      </c>
      <c r="CY18" s="5">
        <v>13</v>
      </c>
      <c r="CZ18" s="3" t="s">
        <v>268</v>
      </c>
      <c r="DA18" s="3">
        <v>0.8</v>
      </c>
      <c r="DB18" s="3">
        <v>3.8</v>
      </c>
      <c r="DC18" s="3">
        <v>7.6</v>
      </c>
      <c r="DD18" s="3">
        <f t="shared" si="21"/>
        <v>30.4</v>
      </c>
      <c r="DE18" s="3">
        <v>3800</v>
      </c>
      <c r="DF18" s="3">
        <f t="shared" si="22"/>
        <v>11552000</v>
      </c>
      <c r="DG18" s="3">
        <v>4391269.444444444</v>
      </c>
      <c r="DH18" s="3">
        <f t="shared" si="23"/>
        <v>7160730.555555556</v>
      </c>
      <c r="DI18" s="3">
        <f t="shared" si="24"/>
        <v>8950913.194444444</v>
      </c>
      <c r="DJ18" s="3">
        <f t="shared" si="25"/>
        <v>2.6306743747220658</v>
      </c>
    </row>
    <row r="19" spans="1:114">
      <c r="A19" s="5">
        <v>14</v>
      </c>
      <c r="B19" s="6" t="s">
        <v>269</v>
      </c>
      <c r="C19" s="5">
        <v>55</v>
      </c>
      <c r="D19" s="6" t="s">
        <v>31</v>
      </c>
      <c r="E19" s="6" t="s">
        <v>35</v>
      </c>
      <c r="F19" s="6" t="s">
        <v>36</v>
      </c>
      <c r="H19" s="5">
        <v>14</v>
      </c>
      <c r="I19" s="3" t="s">
        <v>269</v>
      </c>
      <c r="J19" s="3">
        <v>0.4</v>
      </c>
      <c r="K19" s="3">
        <v>2.5</v>
      </c>
      <c r="L19" s="3">
        <v>6.25</v>
      </c>
      <c r="M19" s="3" t="s">
        <v>62</v>
      </c>
      <c r="N19" s="3">
        <v>15</v>
      </c>
      <c r="O19" s="3">
        <v>100</v>
      </c>
      <c r="P19" s="3">
        <v>50</v>
      </c>
      <c r="Q19" s="3">
        <v>100</v>
      </c>
      <c r="R19" s="3">
        <v>0.5</v>
      </c>
      <c r="T19" s="5">
        <v>14</v>
      </c>
      <c r="U19" s="3" t="s">
        <v>269</v>
      </c>
      <c r="V19" s="3">
        <v>0.4</v>
      </c>
      <c r="W19" s="3" t="s">
        <v>62</v>
      </c>
      <c r="X19" s="3">
        <v>15</v>
      </c>
      <c r="Y19" s="3">
        <v>10000</v>
      </c>
      <c r="Z19" s="3">
        <f t="shared" si="0"/>
        <v>150000</v>
      </c>
      <c r="AA19" s="3">
        <v>100</v>
      </c>
      <c r="AB19" s="3">
        <v>1900</v>
      </c>
      <c r="AC19" s="3">
        <f t="shared" si="1"/>
        <v>190000</v>
      </c>
      <c r="AD19" s="3">
        <v>50</v>
      </c>
      <c r="AE19" s="3">
        <v>1700</v>
      </c>
      <c r="AF19" s="3">
        <f t="shared" si="2"/>
        <v>85000</v>
      </c>
      <c r="AG19" s="3">
        <v>100</v>
      </c>
      <c r="AH19" s="3">
        <v>2400</v>
      </c>
      <c r="AI19" s="3">
        <f t="shared" si="3"/>
        <v>240000</v>
      </c>
      <c r="AJ19" s="3">
        <v>0.5</v>
      </c>
      <c r="AK19" s="3">
        <v>50000</v>
      </c>
      <c r="AM19" s="5">
        <v>14</v>
      </c>
      <c r="AN19" s="3" t="s">
        <v>269</v>
      </c>
      <c r="AO19" s="3">
        <v>0.4</v>
      </c>
      <c r="AP19" s="3">
        <v>45000</v>
      </c>
      <c r="AQ19" s="3">
        <v>1</v>
      </c>
      <c r="AR19" s="3">
        <v>4</v>
      </c>
      <c r="AS19" s="3">
        <f t="shared" si="4"/>
        <v>3750</v>
      </c>
      <c r="AT19" s="3">
        <v>27000</v>
      </c>
      <c r="AU19" s="3">
        <v>1</v>
      </c>
      <c r="AV19" s="3">
        <v>4</v>
      </c>
      <c r="AW19" s="3">
        <f t="shared" si="5"/>
        <v>2250</v>
      </c>
      <c r="AX19" s="3">
        <v>275000</v>
      </c>
      <c r="AY19" s="3">
        <v>1</v>
      </c>
      <c r="AZ19" s="3">
        <v>4</v>
      </c>
      <c r="BA19" s="3">
        <f t="shared" si="6"/>
        <v>22916.666666666668</v>
      </c>
      <c r="BB19" s="3">
        <f t="shared" si="7"/>
        <v>28916.666666666668</v>
      </c>
      <c r="BD19" s="5">
        <v>14</v>
      </c>
      <c r="BE19" s="3" t="s">
        <v>269</v>
      </c>
      <c r="BF19" s="3">
        <v>0.4</v>
      </c>
      <c r="BG19" s="3">
        <v>450000</v>
      </c>
      <c r="BH19" s="3">
        <v>2.5</v>
      </c>
      <c r="BI19" s="7">
        <v>100000</v>
      </c>
      <c r="BJ19" s="3">
        <f t="shared" si="8"/>
        <v>125000</v>
      </c>
      <c r="BK19" s="3">
        <v>40</v>
      </c>
      <c r="BL19" s="3">
        <v>3800</v>
      </c>
      <c r="BM19" s="3">
        <f t="shared" si="9"/>
        <v>152000</v>
      </c>
      <c r="BO19" s="5">
        <v>14</v>
      </c>
      <c r="BP19" s="3" t="s">
        <v>269</v>
      </c>
      <c r="BQ19" s="3">
        <v>0.4</v>
      </c>
      <c r="BR19" s="3">
        <v>2.5</v>
      </c>
      <c r="BS19" s="3">
        <v>15</v>
      </c>
      <c r="BT19" s="3">
        <v>100</v>
      </c>
      <c r="BU19" s="3">
        <v>50</v>
      </c>
      <c r="BV19" s="3">
        <v>100</v>
      </c>
      <c r="BW19" s="3">
        <v>0.5</v>
      </c>
      <c r="BX19" s="3">
        <v>25.875</v>
      </c>
      <c r="BZ19" s="5">
        <v>14</v>
      </c>
      <c r="CA19" s="3" t="s">
        <v>269</v>
      </c>
      <c r="CB19" s="3">
        <v>0.4</v>
      </c>
      <c r="CC19" s="3">
        <f t="shared" si="10"/>
        <v>28916.666666666668</v>
      </c>
      <c r="CD19" s="3">
        <v>118800</v>
      </c>
      <c r="CE19" s="3">
        <f t="shared" si="11"/>
        <v>39600</v>
      </c>
      <c r="CF19" s="3">
        <f t="shared" si="12"/>
        <v>68516.666666666672</v>
      </c>
      <c r="CH19" s="5">
        <v>14</v>
      </c>
      <c r="CI19" s="3" t="s">
        <v>269</v>
      </c>
      <c r="CJ19" s="3">
        <v>0.4</v>
      </c>
      <c r="CK19" s="3">
        <f t="shared" si="13"/>
        <v>150000</v>
      </c>
      <c r="CL19" s="3">
        <f t="shared" si="14"/>
        <v>515000</v>
      </c>
      <c r="CM19" s="3">
        <f t="shared" si="15"/>
        <v>50000</v>
      </c>
      <c r="CN19" s="3">
        <v>312500</v>
      </c>
      <c r="CO19" s="3">
        <f t="shared" si="16"/>
        <v>727000</v>
      </c>
      <c r="CP19" s="3">
        <f t="shared" si="17"/>
        <v>1754500</v>
      </c>
      <c r="CR19" s="5">
        <v>14</v>
      </c>
      <c r="CS19" s="3" t="s">
        <v>269</v>
      </c>
      <c r="CT19" s="3">
        <v>0.4</v>
      </c>
      <c r="CU19" s="3">
        <f t="shared" si="18"/>
        <v>1754500</v>
      </c>
      <c r="CV19" s="3">
        <f t="shared" si="19"/>
        <v>68516.666666666672</v>
      </c>
      <c r="CW19" s="3">
        <f t="shared" si="20"/>
        <v>1823016.6666666667</v>
      </c>
      <c r="CY19" s="5">
        <v>14</v>
      </c>
      <c r="CZ19" s="3" t="s">
        <v>269</v>
      </c>
      <c r="DA19" s="3">
        <v>0.4</v>
      </c>
      <c r="DB19" s="3">
        <v>2.5</v>
      </c>
      <c r="DC19" s="3">
        <v>5</v>
      </c>
      <c r="DD19" s="3">
        <f t="shared" si="21"/>
        <v>20</v>
      </c>
      <c r="DE19" s="3">
        <v>3800</v>
      </c>
      <c r="DF19" s="3">
        <f t="shared" si="22"/>
        <v>7600000</v>
      </c>
      <c r="DG19" s="3">
        <v>1823016.6666666667</v>
      </c>
      <c r="DH19" s="3">
        <f t="shared" si="23"/>
        <v>5776983.333333333</v>
      </c>
      <c r="DI19" s="3">
        <f t="shared" si="24"/>
        <v>14442458.333333332</v>
      </c>
      <c r="DJ19" s="3">
        <f t="shared" si="25"/>
        <v>4.1689141624230901</v>
      </c>
    </row>
    <row r="20" spans="1:114">
      <c r="A20" s="5">
        <v>15</v>
      </c>
      <c r="B20" s="6" t="s">
        <v>270</v>
      </c>
      <c r="C20" s="5">
        <v>58</v>
      </c>
      <c r="D20" s="6" t="s">
        <v>28</v>
      </c>
      <c r="E20" s="6" t="s">
        <v>35</v>
      </c>
      <c r="F20" s="6" t="s">
        <v>36</v>
      </c>
      <c r="H20" s="5">
        <v>15</v>
      </c>
      <c r="I20" s="3" t="s">
        <v>270</v>
      </c>
      <c r="J20" s="3">
        <v>0.4</v>
      </c>
      <c r="K20" s="3">
        <v>2.4</v>
      </c>
      <c r="L20" s="3">
        <v>5.9999999999999991</v>
      </c>
      <c r="M20" s="3" t="s">
        <v>65</v>
      </c>
      <c r="N20" s="3">
        <v>10</v>
      </c>
      <c r="O20" s="3">
        <v>100</v>
      </c>
      <c r="P20" s="3">
        <v>100</v>
      </c>
      <c r="Q20" s="3">
        <v>50</v>
      </c>
      <c r="R20" s="3">
        <v>0.1</v>
      </c>
      <c r="T20" s="5">
        <v>15</v>
      </c>
      <c r="U20" s="3" t="s">
        <v>270</v>
      </c>
      <c r="V20" s="3">
        <v>0.4</v>
      </c>
      <c r="W20" s="3" t="s">
        <v>65</v>
      </c>
      <c r="X20" s="3">
        <v>10</v>
      </c>
      <c r="Y20" s="3">
        <v>10000</v>
      </c>
      <c r="Z20" s="3">
        <f t="shared" si="0"/>
        <v>100000</v>
      </c>
      <c r="AA20" s="3">
        <v>100</v>
      </c>
      <c r="AB20" s="3">
        <v>1900</v>
      </c>
      <c r="AC20" s="3">
        <f t="shared" si="1"/>
        <v>190000</v>
      </c>
      <c r="AD20" s="3">
        <v>100</v>
      </c>
      <c r="AE20" s="3">
        <v>1700</v>
      </c>
      <c r="AF20" s="3">
        <f t="shared" si="2"/>
        <v>170000</v>
      </c>
      <c r="AG20" s="3">
        <v>50</v>
      </c>
      <c r="AH20" s="3">
        <v>2400</v>
      </c>
      <c r="AI20" s="3">
        <f t="shared" si="3"/>
        <v>120000</v>
      </c>
      <c r="AJ20" s="3">
        <v>0.1</v>
      </c>
      <c r="AK20" s="3">
        <v>12500</v>
      </c>
      <c r="AM20" s="5">
        <v>15</v>
      </c>
      <c r="AN20" s="3" t="s">
        <v>270</v>
      </c>
      <c r="AO20" s="3">
        <v>0.4</v>
      </c>
      <c r="AP20" s="3">
        <v>50000</v>
      </c>
      <c r="AQ20" s="3">
        <v>1</v>
      </c>
      <c r="AR20" s="3">
        <v>3</v>
      </c>
      <c r="AS20" s="3">
        <f t="shared" si="4"/>
        <v>5555.5555555555557</v>
      </c>
      <c r="AT20" s="3">
        <v>28000</v>
      </c>
      <c r="AU20" s="3">
        <v>1</v>
      </c>
      <c r="AV20" s="3">
        <v>4</v>
      </c>
      <c r="AW20" s="3">
        <f t="shared" si="5"/>
        <v>2333.3333333333335</v>
      </c>
      <c r="AX20" s="3">
        <v>270000</v>
      </c>
      <c r="AY20" s="3">
        <v>1</v>
      </c>
      <c r="AZ20" s="3">
        <v>4</v>
      </c>
      <c r="BA20" s="3">
        <f t="shared" si="6"/>
        <v>22500</v>
      </c>
      <c r="BB20" s="3">
        <f t="shared" si="7"/>
        <v>30388.888888888887</v>
      </c>
      <c r="BD20" s="5">
        <v>15</v>
      </c>
      <c r="BE20" s="3" t="s">
        <v>270</v>
      </c>
      <c r="BF20" s="3">
        <v>0.4</v>
      </c>
      <c r="BG20" s="3">
        <v>400000</v>
      </c>
      <c r="BH20" s="3">
        <v>2.4</v>
      </c>
      <c r="BI20" s="7">
        <v>100000</v>
      </c>
      <c r="BJ20" s="3">
        <f t="shared" si="8"/>
        <v>120000</v>
      </c>
      <c r="BK20" s="3">
        <v>40</v>
      </c>
      <c r="BL20" s="3">
        <v>3800</v>
      </c>
      <c r="BM20" s="3">
        <f t="shared" si="9"/>
        <v>152000</v>
      </c>
      <c r="BO20" s="5">
        <v>15</v>
      </c>
      <c r="BP20" s="3" t="s">
        <v>270</v>
      </c>
      <c r="BQ20" s="3">
        <v>0.4</v>
      </c>
      <c r="BR20" s="3">
        <v>2.4</v>
      </c>
      <c r="BS20" s="3">
        <v>10</v>
      </c>
      <c r="BT20" s="3">
        <v>100</v>
      </c>
      <c r="BU20" s="3">
        <v>100</v>
      </c>
      <c r="BV20" s="3">
        <v>50</v>
      </c>
      <c r="BW20" s="3">
        <v>0.1</v>
      </c>
      <c r="BX20" s="3">
        <v>29.125</v>
      </c>
      <c r="BZ20" s="5">
        <v>15</v>
      </c>
      <c r="CA20" s="3" t="s">
        <v>270</v>
      </c>
      <c r="CB20" s="3">
        <v>0.4</v>
      </c>
      <c r="CC20" s="3">
        <f t="shared" si="10"/>
        <v>30388.888888888887</v>
      </c>
      <c r="CD20" s="3">
        <v>118800</v>
      </c>
      <c r="CE20" s="3">
        <f t="shared" si="11"/>
        <v>39600</v>
      </c>
      <c r="CF20" s="3">
        <f t="shared" si="12"/>
        <v>69988.888888888891</v>
      </c>
      <c r="CH20" s="5">
        <v>15</v>
      </c>
      <c r="CI20" s="3" t="s">
        <v>270</v>
      </c>
      <c r="CJ20" s="3">
        <v>0.4</v>
      </c>
      <c r="CK20" s="3">
        <f t="shared" si="13"/>
        <v>100000</v>
      </c>
      <c r="CL20" s="3">
        <f t="shared" si="14"/>
        <v>480000</v>
      </c>
      <c r="CM20" s="3">
        <f t="shared" si="15"/>
        <v>12500</v>
      </c>
      <c r="CN20" s="3">
        <v>625000</v>
      </c>
      <c r="CO20" s="3">
        <f t="shared" si="16"/>
        <v>672000</v>
      </c>
      <c r="CP20" s="3">
        <f t="shared" si="17"/>
        <v>1889500</v>
      </c>
      <c r="CR20" s="5">
        <v>15</v>
      </c>
      <c r="CS20" s="3" t="s">
        <v>270</v>
      </c>
      <c r="CT20" s="3">
        <v>0.4</v>
      </c>
      <c r="CU20" s="3">
        <f t="shared" si="18"/>
        <v>1889500</v>
      </c>
      <c r="CV20" s="3">
        <f t="shared" si="19"/>
        <v>69988.888888888891</v>
      </c>
      <c r="CW20" s="3">
        <f t="shared" si="20"/>
        <v>1959488.888888889</v>
      </c>
      <c r="CY20" s="5">
        <v>15</v>
      </c>
      <c r="CZ20" s="3" t="s">
        <v>270</v>
      </c>
      <c r="DA20" s="3">
        <v>0.4</v>
      </c>
      <c r="DB20" s="3">
        <v>2.4</v>
      </c>
      <c r="DC20" s="3">
        <v>4.8</v>
      </c>
      <c r="DD20" s="3">
        <f t="shared" si="21"/>
        <v>19.2</v>
      </c>
      <c r="DE20" s="3">
        <v>3800</v>
      </c>
      <c r="DF20" s="3">
        <f t="shared" si="22"/>
        <v>7296000</v>
      </c>
      <c r="DG20" s="3">
        <v>1959488.888888889</v>
      </c>
      <c r="DH20" s="3">
        <f t="shared" si="23"/>
        <v>5336511.111111111</v>
      </c>
      <c r="DI20" s="3">
        <f t="shared" si="24"/>
        <v>13341277.777777776</v>
      </c>
      <c r="DJ20" s="3">
        <f t="shared" si="25"/>
        <v>3.7234199394399896</v>
      </c>
    </row>
    <row r="21" spans="1:114">
      <c r="A21" s="5">
        <v>16</v>
      </c>
      <c r="B21" s="6" t="s">
        <v>271</v>
      </c>
      <c r="C21" s="5">
        <v>56</v>
      </c>
      <c r="D21" s="6" t="s">
        <v>31</v>
      </c>
      <c r="E21" s="6" t="s">
        <v>35</v>
      </c>
      <c r="F21" s="6" t="s">
        <v>36</v>
      </c>
      <c r="H21" s="5">
        <v>16</v>
      </c>
      <c r="I21" s="3" t="s">
        <v>271</v>
      </c>
      <c r="J21" s="3">
        <v>0.8</v>
      </c>
      <c r="K21" s="3">
        <v>4.4000000000000004</v>
      </c>
      <c r="L21" s="3">
        <v>5.5</v>
      </c>
      <c r="M21" s="3" t="s">
        <v>219</v>
      </c>
      <c r="N21" s="3">
        <v>40</v>
      </c>
      <c r="O21" s="3">
        <v>150</v>
      </c>
      <c r="P21" s="3">
        <v>150</v>
      </c>
      <c r="Q21" s="3">
        <v>100</v>
      </c>
      <c r="R21" s="3">
        <v>0.5</v>
      </c>
      <c r="T21" s="5">
        <v>16</v>
      </c>
      <c r="U21" s="3" t="s">
        <v>271</v>
      </c>
      <c r="V21" s="3">
        <v>0.8</v>
      </c>
      <c r="W21" s="3" t="s">
        <v>219</v>
      </c>
      <c r="X21" s="3">
        <v>40</v>
      </c>
      <c r="Y21" s="3">
        <v>10000</v>
      </c>
      <c r="Z21" s="3">
        <f t="shared" si="0"/>
        <v>400000</v>
      </c>
      <c r="AA21" s="3">
        <v>150</v>
      </c>
      <c r="AB21" s="3">
        <v>1900</v>
      </c>
      <c r="AC21" s="3">
        <f t="shared" si="1"/>
        <v>285000</v>
      </c>
      <c r="AD21" s="3">
        <v>150</v>
      </c>
      <c r="AE21" s="3">
        <v>1700</v>
      </c>
      <c r="AF21" s="3">
        <f t="shared" si="2"/>
        <v>255000</v>
      </c>
      <c r="AG21" s="3">
        <v>100</v>
      </c>
      <c r="AH21" s="3">
        <v>2400</v>
      </c>
      <c r="AI21" s="3">
        <f t="shared" si="3"/>
        <v>240000</v>
      </c>
      <c r="AJ21" s="3">
        <v>0.5</v>
      </c>
      <c r="AK21" s="3">
        <v>95000</v>
      </c>
      <c r="AM21" s="5">
        <v>16</v>
      </c>
      <c r="AN21" s="3" t="s">
        <v>271</v>
      </c>
      <c r="AO21" s="3">
        <v>0.8</v>
      </c>
      <c r="AP21" s="3">
        <v>45000</v>
      </c>
      <c r="AQ21" s="3">
        <v>2</v>
      </c>
      <c r="AR21" s="3">
        <v>4</v>
      </c>
      <c r="AS21" s="3">
        <f t="shared" si="4"/>
        <v>7500</v>
      </c>
      <c r="AT21" s="3">
        <v>28000</v>
      </c>
      <c r="AU21" s="3">
        <v>2</v>
      </c>
      <c r="AV21" s="3">
        <v>4</v>
      </c>
      <c r="AW21" s="3">
        <f t="shared" si="5"/>
        <v>4666.666666666667</v>
      </c>
      <c r="AX21" s="3">
        <v>275000</v>
      </c>
      <c r="AY21" s="3">
        <v>2</v>
      </c>
      <c r="AZ21" s="3">
        <v>4</v>
      </c>
      <c r="BA21" s="3">
        <f t="shared" si="6"/>
        <v>45833.333333333336</v>
      </c>
      <c r="BB21" s="3">
        <f t="shared" si="7"/>
        <v>58000</v>
      </c>
      <c r="BD21" s="5">
        <v>16</v>
      </c>
      <c r="BE21" s="3" t="s">
        <v>271</v>
      </c>
      <c r="BF21" s="3">
        <v>0.8</v>
      </c>
      <c r="BG21" s="3">
        <v>800000</v>
      </c>
      <c r="BH21" s="3">
        <v>4.4000000000000004</v>
      </c>
      <c r="BI21" s="7">
        <v>100000</v>
      </c>
      <c r="BJ21" s="3">
        <f t="shared" si="8"/>
        <v>220000.00000000003</v>
      </c>
      <c r="BK21" s="3">
        <v>80</v>
      </c>
      <c r="BL21" s="3">
        <v>3800</v>
      </c>
      <c r="BM21" s="3">
        <f t="shared" si="9"/>
        <v>304000</v>
      </c>
      <c r="BO21" s="5">
        <v>16</v>
      </c>
      <c r="BP21" s="3" t="s">
        <v>271</v>
      </c>
      <c r="BQ21" s="3">
        <v>0.8</v>
      </c>
      <c r="BR21" s="3">
        <v>4.4000000000000004</v>
      </c>
      <c r="BS21" s="3">
        <v>40</v>
      </c>
      <c r="BT21" s="3">
        <v>150</v>
      </c>
      <c r="BU21" s="3">
        <v>150</v>
      </c>
      <c r="BV21" s="3">
        <v>100</v>
      </c>
      <c r="BW21" s="3">
        <v>0.5</v>
      </c>
      <c r="BX21" s="3">
        <v>35.25</v>
      </c>
      <c r="BZ21" s="5">
        <v>16</v>
      </c>
      <c r="CA21" s="3" t="s">
        <v>271</v>
      </c>
      <c r="CB21" s="3">
        <v>0.8</v>
      </c>
      <c r="CC21" s="3">
        <f t="shared" si="10"/>
        <v>58000</v>
      </c>
      <c r="CD21" s="3">
        <v>237600</v>
      </c>
      <c r="CE21" s="3">
        <f t="shared" si="11"/>
        <v>79200</v>
      </c>
      <c r="CF21" s="3">
        <f t="shared" si="12"/>
        <v>137200</v>
      </c>
      <c r="CH21" s="5">
        <v>16</v>
      </c>
      <c r="CI21" s="3" t="s">
        <v>271</v>
      </c>
      <c r="CJ21" s="3">
        <v>0.8</v>
      </c>
      <c r="CK21" s="3">
        <f t="shared" si="13"/>
        <v>400000</v>
      </c>
      <c r="CL21" s="3">
        <f t="shared" si="14"/>
        <v>780000</v>
      </c>
      <c r="CM21" s="3">
        <f t="shared" si="15"/>
        <v>95000</v>
      </c>
      <c r="CN21" s="3">
        <v>787500</v>
      </c>
      <c r="CO21" s="3">
        <f t="shared" si="16"/>
        <v>1324000</v>
      </c>
      <c r="CP21" s="3">
        <f t="shared" si="17"/>
        <v>3386500</v>
      </c>
      <c r="CR21" s="5">
        <v>16</v>
      </c>
      <c r="CS21" s="3" t="s">
        <v>271</v>
      </c>
      <c r="CT21" s="3">
        <v>0.8</v>
      </c>
      <c r="CU21" s="3">
        <f t="shared" si="18"/>
        <v>3386500</v>
      </c>
      <c r="CV21" s="3">
        <f t="shared" si="19"/>
        <v>137200</v>
      </c>
      <c r="CW21" s="3">
        <f t="shared" si="20"/>
        <v>3523700</v>
      </c>
      <c r="CY21" s="5">
        <v>16</v>
      </c>
      <c r="CZ21" s="3" t="s">
        <v>271</v>
      </c>
      <c r="DA21" s="3">
        <v>0.8</v>
      </c>
      <c r="DB21" s="3">
        <v>4.4000000000000004</v>
      </c>
      <c r="DC21" s="3">
        <v>8.8000000000000007</v>
      </c>
      <c r="DD21" s="3">
        <f t="shared" si="21"/>
        <v>35.200000000000003</v>
      </c>
      <c r="DE21" s="3">
        <v>3800</v>
      </c>
      <c r="DF21" s="3">
        <f t="shared" si="22"/>
        <v>13376000</v>
      </c>
      <c r="DG21" s="3">
        <v>3523700</v>
      </c>
      <c r="DH21" s="3">
        <f t="shared" si="23"/>
        <v>9852300</v>
      </c>
      <c r="DI21" s="3">
        <f t="shared" si="24"/>
        <v>12315375</v>
      </c>
      <c r="DJ21" s="3">
        <f t="shared" si="25"/>
        <v>3.796009875982632</v>
      </c>
    </row>
    <row r="22" spans="1:114" ht="15.75" customHeight="1">
      <c r="A22" s="5">
        <v>17</v>
      </c>
      <c r="B22" s="6" t="s">
        <v>272</v>
      </c>
      <c r="C22" s="5">
        <v>63</v>
      </c>
      <c r="D22" s="6" t="s">
        <v>31</v>
      </c>
      <c r="E22" s="6" t="s">
        <v>29</v>
      </c>
      <c r="F22" s="6" t="s">
        <v>30</v>
      </c>
      <c r="G22" s="8"/>
      <c r="H22" s="5">
        <v>17</v>
      </c>
      <c r="I22" s="3" t="s">
        <v>272</v>
      </c>
      <c r="J22" s="3">
        <v>0.25</v>
      </c>
      <c r="K22" s="3">
        <v>1.1000000000000001</v>
      </c>
      <c r="L22" s="3">
        <v>4.4000000000000004</v>
      </c>
      <c r="M22" s="3" t="s">
        <v>63</v>
      </c>
      <c r="N22" s="3">
        <v>15</v>
      </c>
      <c r="O22" s="3">
        <v>50</v>
      </c>
      <c r="P22" s="3">
        <v>50</v>
      </c>
      <c r="Q22" s="3">
        <v>100</v>
      </c>
      <c r="R22" s="3">
        <v>0</v>
      </c>
      <c r="T22" s="5">
        <v>17</v>
      </c>
      <c r="U22" s="3" t="s">
        <v>272</v>
      </c>
      <c r="V22" s="3">
        <v>0.25</v>
      </c>
      <c r="W22" s="3" t="s">
        <v>63</v>
      </c>
      <c r="X22" s="3">
        <v>15</v>
      </c>
      <c r="Y22" s="3">
        <v>11000</v>
      </c>
      <c r="Z22" s="3">
        <f t="shared" si="0"/>
        <v>165000</v>
      </c>
      <c r="AA22" s="3">
        <v>50</v>
      </c>
      <c r="AB22" s="3">
        <v>1900</v>
      </c>
      <c r="AC22" s="3">
        <f t="shared" si="1"/>
        <v>95000</v>
      </c>
      <c r="AD22" s="3">
        <v>50</v>
      </c>
      <c r="AE22" s="3">
        <v>1700</v>
      </c>
      <c r="AF22" s="3">
        <f t="shared" si="2"/>
        <v>85000</v>
      </c>
      <c r="AG22" s="3">
        <v>100</v>
      </c>
      <c r="AH22" s="3">
        <v>2400</v>
      </c>
      <c r="AI22" s="3">
        <f t="shared" si="3"/>
        <v>240000</v>
      </c>
      <c r="AJ22" s="3">
        <v>0</v>
      </c>
      <c r="AK22" s="3">
        <v>0</v>
      </c>
      <c r="AM22" s="5">
        <v>17</v>
      </c>
      <c r="AN22" s="3" t="s">
        <v>272</v>
      </c>
      <c r="AO22" s="3">
        <v>0.25</v>
      </c>
      <c r="AP22" s="3">
        <v>50000</v>
      </c>
      <c r="AQ22" s="3">
        <v>1</v>
      </c>
      <c r="AR22" s="3">
        <v>3</v>
      </c>
      <c r="AS22" s="3">
        <f t="shared" si="4"/>
        <v>5555.5555555555557</v>
      </c>
      <c r="AT22" s="3">
        <v>28000</v>
      </c>
      <c r="AU22" s="3">
        <v>1</v>
      </c>
      <c r="AV22" s="3">
        <v>3</v>
      </c>
      <c r="AW22" s="3">
        <f t="shared" si="5"/>
        <v>3111.1111111111113</v>
      </c>
      <c r="AX22" s="3">
        <v>280000</v>
      </c>
      <c r="AY22" s="3">
        <v>1</v>
      </c>
      <c r="AZ22" s="3">
        <v>4</v>
      </c>
      <c r="BA22" s="3">
        <f t="shared" si="6"/>
        <v>23333.333333333332</v>
      </c>
      <c r="BB22" s="3">
        <f t="shared" si="7"/>
        <v>32000</v>
      </c>
      <c r="BD22" s="5">
        <v>17</v>
      </c>
      <c r="BE22" s="3" t="s">
        <v>272</v>
      </c>
      <c r="BF22" s="3">
        <v>0.25</v>
      </c>
      <c r="BG22" s="3">
        <v>250000</v>
      </c>
      <c r="BH22" s="3">
        <v>1.1000000000000001</v>
      </c>
      <c r="BI22" s="7">
        <v>100000</v>
      </c>
      <c r="BJ22" s="3">
        <f t="shared" si="8"/>
        <v>55000.000000000007</v>
      </c>
      <c r="BK22" s="3">
        <v>25</v>
      </c>
      <c r="BL22" s="3">
        <v>3800</v>
      </c>
      <c r="BM22" s="3">
        <f t="shared" si="9"/>
        <v>95000</v>
      </c>
      <c r="BO22" s="5">
        <v>17</v>
      </c>
      <c r="BP22" s="3" t="s">
        <v>272</v>
      </c>
      <c r="BQ22" s="3">
        <v>0.25</v>
      </c>
      <c r="BR22" s="3">
        <v>1.1000000000000001</v>
      </c>
      <c r="BS22" s="3">
        <v>15</v>
      </c>
      <c r="BT22" s="3">
        <v>50</v>
      </c>
      <c r="BU22" s="3">
        <v>50</v>
      </c>
      <c r="BV22" s="3">
        <v>100</v>
      </c>
      <c r="BW22" s="3">
        <v>0</v>
      </c>
      <c r="BX22" s="3">
        <v>14.25</v>
      </c>
      <c r="BZ22" s="5">
        <v>17</v>
      </c>
      <c r="CA22" s="3" t="s">
        <v>272</v>
      </c>
      <c r="CB22" s="3">
        <v>0.25</v>
      </c>
      <c r="CC22" s="3">
        <f t="shared" si="10"/>
        <v>32000</v>
      </c>
      <c r="CD22" s="3">
        <v>74250</v>
      </c>
      <c r="CE22" s="3">
        <f t="shared" si="11"/>
        <v>24750</v>
      </c>
      <c r="CF22" s="3">
        <f t="shared" si="12"/>
        <v>56750</v>
      </c>
      <c r="CH22" s="5">
        <v>17</v>
      </c>
      <c r="CI22" s="3" t="s">
        <v>272</v>
      </c>
      <c r="CJ22" s="3">
        <v>0.25</v>
      </c>
      <c r="CK22" s="3">
        <f t="shared" si="13"/>
        <v>165000</v>
      </c>
      <c r="CL22" s="3">
        <f t="shared" si="14"/>
        <v>420000</v>
      </c>
      <c r="CM22" s="3">
        <f t="shared" si="15"/>
        <v>0</v>
      </c>
      <c r="CN22" s="3">
        <v>93750</v>
      </c>
      <c r="CO22" s="3">
        <f t="shared" si="16"/>
        <v>400000</v>
      </c>
      <c r="CP22" s="3">
        <f t="shared" si="17"/>
        <v>1078750</v>
      </c>
      <c r="CR22" s="5">
        <v>17</v>
      </c>
      <c r="CS22" s="3" t="s">
        <v>272</v>
      </c>
      <c r="CT22" s="3">
        <v>0.25</v>
      </c>
      <c r="CU22" s="3">
        <f t="shared" si="18"/>
        <v>1078750</v>
      </c>
      <c r="CV22" s="3">
        <f t="shared" si="19"/>
        <v>56750</v>
      </c>
      <c r="CW22" s="3">
        <f t="shared" si="20"/>
        <v>1135500</v>
      </c>
      <c r="CY22" s="5">
        <v>17</v>
      </c>
      <c r="CZ22" s="3" t="s">
        <v>272</v>
      </c>
      <c r="DA22" s="3">
        <v>0.25</v>
      </c>
      <c r="DB22" s="3">
        <v>1.1000000000000001</v>
      </c>
      <c r="DC22" s="3">
        <v>2.2000000000000002</v>
      </c>
      <c r="DD22" s="3">
        <f t="shared" si="21"/>
        <v>8.8000000000000007</v>
      </c>
      <c r="DE22" s="3">
        <v>3800</v>
      </c>
      <c r="DF22" s="3">
        <f t="shared" si="22"/>
        <v>3344000</v>
      </c>
      <c r="DG22" s="3">
        <v>1135500</v>
      </c>
      <c r="DH22" s="3">
        <f t="shared" si="23"/>
        <v>2208500</v>
      </c>
      <c r="DI22" s="3">
        <f t="shared" si="24"/>
        <v>8834000</v>
      </c>
      <c r="DJ22" s="3">
        <f t="shared" si="25"/>
        <v>2.9449581682078381</v>
      </c>
    </row>
    <row r="23" spans="1:114" ht="15" customHeight="1">
      <c r="A23" s="5">
        <v>18</v>
      </c>
      <c r="B23" s="6" t="s">
        <v>273</v>
      </c>
      <c r="C23" s="5">
        <v>57</v>
      </c>
      <c r="D23" s="6" t="s">
        <v>28</v>
      </c>
      <c r="E23" s="6" t="s">
        <v>29</v>
      </c>
      <c r="F23" s="6" t="s">
        <v>32</v>
      </c>
      <c r="G23" s="9"/>
      <c r="H23" s="5">
        <v>18</v>
      </c>
      <c r="I23" s="3" t="s">
        <v>273</v>
      </c>
      <c r="J23" s="3">
        <v>0.125</v>
      </c>
      <c r="K23" s="3">
        <v>0.6</v>
      </c>
      <c r="L23" s="3">
        <v>4.8</v>
      </c>
      <c r="M23" s="3" t="s">
        <v>61</v>
      </c>
      <c r="N23" s="3">
        <v>5</v>
      </c>
      <c r="O23" s="3">
        <v>20</v>
      </c>
      <c r="P23" s="3">
        <v>20</v>
      </c>
      <c r="Q23" s="3">
        <v>20</v>
      </c>
      <c r="R23" s="3">
        <v>0.1</v>
      </c>
      <c r="T23" s="5">
        <v>18</v>
      </c>
      <c r="U23" s="3" t="s">
        <v>273</v>
      </c>
      <c r="V23" s="3">
        <v>0.125</v>
      </c>
      <c r="W23" s="3" t="s">
        <v>61</v>
      </c>
      <c r="X23" s="3">
        <v>5</v>
      </c>
      <c r="Y23" s="3">
        <v>10000</v>
      </c>
      <c r="Z23" s="3">
        <f t="shared" si="0"/>
        <v>50000</v>
      </c>
      <c r="AA23" s="3">
        <v>20</v>
      </c>
      <c r="AB23" s="3">
        <v>1900</v>
      </c>
      <c r="AC23" s="3">
        <f t="shared" si="1"/>
        <v>38000</v>
      </c>
      <c r="AD23" s="3">
        <v>20</v>
      </c>
      <c r="AE23" s="3">
        <v>1700</v>
      </c>
      <c r="AF23" s="3">
        <f t="shared" si="2"/>
        <v>34000</v>
      </c>
      <c r="AG23" s="3">
        <v>20</v>
      </c>
      <c r="AH23" s="3">
        <v>2400</v>
      </c>
      <c r="AI23" s="3">
        <f t="shared" si="3"/>
        <v>48000</v>
      </c>
      <c r="AJ23" s="3">
        <v>0.1</v>
      </c>
      <c r="AK23" s="3">
        <v>50000</v>
      </c>
      <c r="AM23" s="5">
        <v>18</v>
      </c>
      <c r="AN23" s="3" t="s">
        <v>273</v>
      </c>
      <c r="AO23" s="3">
        <v>0.125</v>
      </c>
      <c r="AP23" s="3">
        <v>45000</v>
      </c>
      <c r="AQ23" s="3">
        <v>1</v>
      </c>
      <c r="AR23" s="3">
        <v>4</v>
      </c>
      <c r="AS23" s="3">
        <f t="shared" si="4"/>
        <v>3750</v>
      </c>
      <c r="AT23" s="3">
        <v>27500</v>
      </c>
      <c r="AU23" s="3">
        <v>1</v>
      </c>
      <c r="AV23" s="3">
        <v>4</v>
      </c>
      <c r="AW23" s="3">
        <f t="shared" si="5"/>
        <v>2291.6666666666665</v>
      </c>
      <c r="AX23" s="3">
        <v>275000</v>
      </c>
      <c r="AY23" s="3">
        <v>1</v>
      </c>
      <c r="AZ23" s="3">
        <v>5</v>
      </c>
      <c r="BA23" s="3">
        <f t="shared" si="6"/>
        <v>18333.333333333332</v>
      </c>
      <c r="BB23" s="3">
        <f t="shared" si="7"/>
        <v>24375</v>
      </c>
      <c r="BD23" s="5">
        <v>18</v>
      </c>
      <c r="BE23" s="3" t="s">
        <v>273</v>
      </c>
      <c r="BF23" s="3">
        <v>0.125</v>
      </c>
      <c r="BG23" s="3">
        <v>150000</v>
      </c>
      <c r="BH23" s="3">
        <v>0.6</v>
      </c>
      <c r="BI23" s="7">
        <v>100000</v>
      </c>
      <c r="BJ23" s="3">
        <f t="shared" si="8"/>
        <v>30000</v>
      </c>
      <c r="BK23" s="3">
        <v>15</v>
      </c>
      <c r="BL23" s="3">
        <v>3800</v>
      </c>
      <c r="BM23" s="3">
        <f t="shared" si="9"/>
        <v>57000</v>
      </c>
      <c r="BO23" s="5">
        <v>18</v>
      </c>
      <c r="BP23" s="3" t="s">
        <v>273</v>
      </c>
      <c r="BQ23" s="3">
        <v>0.125</v>
      </c>
      <c r="BR23" s="3">
        <v>0.6</v>
      </c>
      <c r="BS23" s="3">
        <v>5</v>
      </c>
      <c r="BT23" s="3">
        <v>20</v>
      </c>
      <c r="BU23" s="3">
        <v>20</v>
      </c>
      <c r="BV23" s="3">
        <v>20</v>
      </c>
      <c r="BW23" s="3">
        <v>0.1</v>
      </c>
      <c r="BX23" s="3">
        <v>12.25</v>
      </c>
      <c r="BZ23" s="5">
        <v>18</v>
      </c>
      <c r="CA23" s="3" t="s">
        <v>273</v>
      </c>
      <c r="CB23" s="3">
        <v>0.125</v>
      </c>
      <c r="CC23" s="3">
        <f t="shared" si="10"/>
        <v>24375</v>
      </c>
      <c r="CD23" s="3">
        <v>37125</v>
      </c>
      <c r="CE23" s="3">
        <f t="shared" si="11"/>
        <v>12375</v>
      </c>
      <c r="CF23" s="3">
        <f t="shared" si="12"/>
        <v>36750</v>
      </c>
      <c r="CH23" s="5">
        <v>18</v>
      </c>
      <c r="CI23" s="3" t="s">
        <v>273</v>
      </c>
      <c r="CJ23" s="3">
        <v>0.125</v>
      </c>
      <c r="CK23" s="3">
        <f t="shared" si="13"/>
        <v>50000</v>
      </c>
      <c r="CL23" s="3">
        <f t="shared" si="14"/>
        <v>120000</v>
      </c>
      <c r="CM23" s="3">
        <f t="shared" si="15"/>
        <v>50000</v>
      </c>
      <c r="CN23" s="3">
        <v>25000</v>
      </c>
      <c r="CO23" s="3">
        <f t="shared" si="16"/>
        <v>237000</v>
      </c>
      <c r="CP23" s="3">
        <f t="shared" si="17"/>
        <v>482000</v>
      </c>
      <c r="CR23" s="5">
        <v>18</v>
      </c>
      <c r="CS23" s="3" t="s">
        <v>273</v>
      </c>
      <c r="CT23" s="3">
        <v>0.125</v>
      </c>
      <c r="CU23" s="3">
        <f t="shared" si="18"/>
        <v>482000</v>
      </c>
      <c r="CV23" s="3">
        <f t="shared" si="19"/>
        <v>36750</v>
      </c>
      <c r="CW23" s="3">
        <f t="shared" si="20"/>
        <v>518750</v>
      </c>
      <c r="CY23" s="5">
        <v>18</v>
      </c>
      <c r="CZ23" s="3" t="s">
        <v>273</v>
      </c>
      <c r="DA23" s="3">
        <v>0.125</v>
      </c>
      <c r="DB23" s="3">
        <v>0.6</v>
      </c>
      <c r="DC23" s="3">
        <v>1.2</v>
      </c>
      <c r="DD23" s="3">
        <f t="shared" si="21"/>
        <v>4.8</v>
      </c>
      <c r="DE23" s="3">
        <v>3800</v>
      </c>
      <c r="DF23" s="3">
        <f t="shared" si="22"/>
        <v>1824000</v>
      </c>
      <c r="DG23" s="3">
        <v>518750</v>
      </c>
      <c r="DH23" s="3">
        <f t="shared" si="23"/>
        <v>1305250</v>
      </c>
      <c r="DI23" s="3">
        <f t="shared" si="24"/>
        <v>10442000</v>
      </c>
      <c r="DJ23" s="3">
        <f t="shared" si="25"/>
        <v>3.516144578313253</v>
      </c>
    </row>
    <row r="24" spans="1:114">
      <c r="A24" s="5">
        <v>19</v>
      </c>
      <c r="B24" s="6" t="s">
        <v>274</v>
      </c>
      <c r="C24" s="5">
        <v>63</v>
      </c>
      <c r="D24" s="6" t="s">
        <v>31</v>
      </c>
      <c r="E24" s="6" t="s">
        <v>35</v>
      </c>
      <c r="F24" s="6" t="s">
        <v>36</v>
      </c>
      <c r="G24" s="10"/>
      <c r="H24" s="5">
        <v>19</v>
      </c>
      <c r="I24" s="3" t="s">
        <v>274</v>
      </c>
      <c r="J24" s="3">
        <v>0.4</v>
      </c>
      <c r="K24" s="3">
        <v>2.2999999999999998</v>
      </c>
      <c r="L24" s="3">
        <v>5.7499999999999991</v>
      </c>
      <c r="M24" s="3" t="s">
        <v>63</v>
      </c>
      <c r="N24" s="3">
        <v>15</v>
      </c>
      <c r="O24" s="3">
        <v>100</v>
      </c>
      <c r="P24" s="3">
        <v>50</v>
      </c>
      <c r="Q24" s="3">
        <v>100</v>
      </c>
      <c r="R24" s="3">
        <v>0.5</v>
      </c>
      <c r="T24" s="5">
        <v>19</v>
      </c>
      <c r="U24" s="3" t="s">
        <v>274</v>
      </c>
      <c r="V24" s="3">
        <v>0.4</v>
      </c>
      <c r="W24" s="3" t="s">
        <v>63</v>
      </c>
      <c r="X24" s="3">
        <v>15</v>
      </c>
      <c r="Y24" s="3">
        <v>11000</v>
      </c>
      <c r="Z24" s="3">
        <f t="shared" si="0"/>
        <v>165000</v>
      </c>
      <c r="AA24" s="3">
        <v>100</v>
      </c>
      <c r="AB24" s="3">
        <v>1900</v>
      </c>
      <c r="AC24" s="3">
        <f t="shared" si="1"/>
        <v>190000</v>
      </c>
      <c r="AD24" s="3">
        <v>50</v>
      </c>
      <c r="AE24" s="3">
        <v>1700</v>
      </c>
      <c r="AF24" s="3">
        <f t="shared" si="2"/>
        <v>85000</v>
      </c>
      <c r="AG24" s="3">
        <v>100</v>
      </c>
      <c r="AH24" s="3">
        <v>2400</v>
      </c>
      <c r="AI24" s="3">
        <f t="shared" si="3"/>
        <v>240000</v>
      </c>
      <c r="AJ24" s="3">
        <v>0.5</v>
      </c>
      <c r="AK24" s="3">
        <v>75000</v>
      </c>
      <c r="AM24" s="5">
        <v>19</v>
      </c>
      <c r="AN24" s="3" t="s">
        <v>274</v>
      </c>
      <c r="AO24" s="3">
        <v>0.4</v>
      </c>
      <c r="AP24" s="3">
        <v>50000</v>
      </c>
      <c r="AQ24" s="3">
        <v>1</v>
      </c>
      <c r="AR24" s="3">
        <v>3</v>
      </c>
      <c r="AS24" s="3">
        <f t="shared" si="4"/>
        <v>5555.5555555555557</v>
      </c>
      <c r="AT24" s="3">
        <v>28000</v>
      </c>
      <c r="AU24" s="3">
        <v>2</v>
      </c>
      <c r="AV24" s="3">
        <v>3</v>
      </c>
      <c r="AW24" s="3">
        <f t="shared" si="5"/>
        <v>6222.2222222222226</v>
      </c>
      <c r="AX24" s="3">
        <v>275000</v>
      </c>
      <c r="AY24" s="3">
        <v>1</v>
      </c>
      <c r="AZ24" s="3">
        <v>4</v>
      </c>
      <c r="BA24" s="3">
        <f t="shared" si="6"/>
        <v>22916.666666666668</v>
      </c>
      <c r="BB24" s="3">
        <f t="shared" si="7"/>
        <v>34694.444444444445</v>
      </c>
      <c r="BD24" s="5">
        <v>19</v>
      </c>
      <c r="BE24" s="3" t="s">
        <v>274</v>
      </c>
      <c r="BF24" s="3">
        <v>0.4</v>
      </c>
      <c r="BG24" s="3">
        <v>400000</v>
      </c>
      <c r="BH24" s="3">
        <v>2.2999999999999998</v>
      </c>
      <c r="BI24" s="7">
        <v>100000</v>
      </c>
      <c r="BJ24" s="3">
        <f t="shared" si="8"/>
        <v>114999.99999999999</v>
      </c>
      <c r="BK24" s="3">
        <v>40</v>
      </c>
      <c r="BL24" s="3">
        <v>3800</v>
      </c>
      <c r="BM24" s="3">
        <f t="shared" si="9"/>
        <v>152000</v>
      </c>
      <c r="BO24" s="5">
        <v>19</v>
      </c>
      <c r="BP24" s="3" t="s">
        <v>274</v>
      </c>
      <c r="BQ24" s="3">
        <v>0.4</v>
      </c>
      <c r="BR24" s="3">
        <v>2.2999999999999998</v>
      </c>
      <c r="BS24" s="3">
        <v>15</v>
      </c>
      <c r="BT24" s="3">
        <v>100</v>
      </c>
      <c r="BU24" s="3">
        <v>50</v>
      </c>
      <c r="BV24" s="3">
        <v>100</v>
      </c>
      <c r="BW24" s="3">
        <v>0.5</v>
      </c>
      <c r="BX24" s="3">
        <v>20.875</v>
      </c>
      <c r="BZ24" s="5">
        <v>19</v>
      </c>
      <c r="CA24" s="3" t="s">
        <v>274</v>
      </c>
      <c r="CB24" s="3">
        <v>0.4</v>
      </c>
      <c r="CC24" s="3">
        <f t="shared" si="10"/>
        <v>34694.444444444445</v>
      </c>
      <c r="CD24" s="3">
        <v>118800</v>
      </c>
      <c r="CE24" s="3">
        <f t="shared" si="11"/>
        <v>39600</v>
      </c>
      <c r="CF24" s="3">
        <f t="shared" si="12"/>
        <v>74294.444444444438</v>
      </c>
      <c r="CH24" s="5">
        <v>19</v>
      </c>
      <c r="CI24" s="3" t="s">
        <v>274</v>
      </c>
      <c r="CJ24" s="3">
        <v>0.4</v>
      </c>
      <c r="CK24" s="3">
        <f t="shared" si="13"/>
        <v>165000</v>
      </c>
      <c r="CL24" s="3">
        <f t="shared" si="14"/>
        <v>515000</v>
      </c>
      <c r="CM24" s="3">
        <f t="shared" si="15"/>
        <v>75000</v>
      </c>
      <c r="CN24" s="3">
        <v>234375</v>
      </c>
      <c r="CO24" s="3">
        <f t="shared" si="16"/>
        <v>667000</v>
      </c>
      <c r="CP24" s="3">
        <f t="shared" si="17"/>
        <v>1656375</v>
      </c>
      <c r="CR24" s="5">
        <v>19</v>
      </c>
      <c r="CS24" s="3" t="s">
        <v>274</v>
      </c>
      <c r="CT24" s="3">
        <v>0.4</v>
      </c>
      <c r="CU24" s="3">
        <f t="shared" si="18"/>
        <v>1656375</v>
      </c>
      <c r="CV24" s="3">
        <f t="shared" si="19"/>
        <v>74294.444444444438</v>
      </c>
      <c r="CW24" s="3">
        <f t="shared" si="20"/>
        <v>1730669.4444444445</v>
      </c>
      <c r="CY24" s="5">
        <v>19</v>
      </c>
      <c r="CZ24" s="3" t="s">
        <v>274</v>
      </c>
      <c r="DA24" s="3">
        <v>0.4</v>
      </c>
      <c r="DB24" s="3">
        <v>2.2999999999999998</v>
      </c>
      <c r="DC24" s="3">
        <v>4.6000000000000005</v>
      </c>
      <c r="DD24" s="3">
        <f t="shared" si="21"/>
        <v>18.400000000000002</v>
      </c>
      <c r="DE24" s="3">
        <v>3800</v>
      </c>
      <c r="DF24" s="3">
        <f t="shared" si="22"/>
        <v>6992000.0000000019</v>
      </c>
      <c r="DG24" s="3">
        <v>1730669.4444444445</v>
      </c>
      <c r="DH24" s="3">
        <f t="shared" si="23"/>
        <v>5261330.5555555578</v>
      </c>
      <c r="DI24" s="3">
        <f t="shared" si="24"/>
        <v>13153326.388888894</v>
      </c>
      <c r="DJ24" s="3">
        <f t="shared" si="25"/>
        <v>4.040055148858583</v>
      </c>
    </row>
    <row r="25" spans="1:114">
      <c r="A25" s="5">
        <v>20</v>
      </c>
      <c r="B25" s="6" t="s">
        <v>278</v>
      </c>
      <c r="C25" s="5">
        <v>52</v>
      </c>
      <c r="D25" s="6" t="s">
        <v>31</v>
      </c>
      <c r="E25" s="6" t="s">
        <v>47</v>
      </c>
      <c r="F25" s="6" t="s">
        <v>40</v>
      </c>
      <c r="G25" s="10"/>
      <c r="H25" s="5">
        <v>20</v>
      </c>
      <c r="I25" s="3" t="s">
        <v>278</v>
      </c>
      <c r="J25" s="3">
        <v>0.25</v>
      </c>
      <c r="K25" s="3">
        <v>1.3</v>
      </c>
      <c r="L25" s="3">
        <v>5.2</v>
      </c>
      <c r="M25" s="3" t="s">
        <v>219</v>
      </c>
      <c r="N25" s="3">
        <v>15</v>
      </c>
      <c r="O25" s="3">
        <v>50</v>
      </c>
      <c r="P25" s="3">
        <v>100</v>
      </c>
      <c r="Q25" s="3">
        <v>50</v>
      </c>
      <c r="R25" s="3">
        <v>0.25</v>
      </c>
      <c r="T25" s="5">
        <v>20</v>
      </c>
      <c r="U25" s="3" t="s">
        <v>278</v>
      </c>
      <c r="V25" s="3">
        <v>0.25</v>
      </c>
      <c r="W25" s="3" t="s">
        <v>219</v>
      </c>
      <c r="X25" s="3">
        <v>15</v>
      </c>
      <c r="Y25" s="3">
        <v>10000</v>
      </c>
      <c r="Z25" s="3">
        <f t="shared" si="0"/>
        <v>150000</v>
      </c>
      <c r="AA25" s="3">
        <v>50</v>
      </c>
      <c r="AB25" s="3">
        <v>1900</v>
      </c>
      <c r="AC25" s="3">
        <f t="shared" si="1"/>
        <v>95000</v>
      </c>
      <c r="AD25" s="3">
        <v>100</v>
      </c>
      <c r="AE25" s="3">
        <v>1700</v>
      </c>
      <c r="AF25" s="3">
        <f t="shared" si="2"/>
        <v>170000</v>
      </c>
      <c r="AG25" s="3">
        <v>50</v>
      </c>
      <c r="AH25" s="3">
        <v>2400</v>
      </c>
      <c r="AI25" s="3">
        <f t="shared" si="3"/>
        <v>120000</v>
      </c>
      <c r="AJ25" s="3">
        <v>0.25</v>
      </c>
      <c r="AK25" s="3">
        <v>50000</v>
      </c>
      <c r="AM25" s="5">
        <v>20</v>
      </c>
      <c r="AN25" s="3" t="s">
        <v>275</v>
      </c>
      <c r="AO25" s="3">
        <v>0.25</v>
      </c>
      <c r="AP25" s="3">
        <v>50000</v>
      </c>
      <c r="AQ25" s="3">
        <v>1</v>
      </c>
      <c r="AR25" s="3">
        <v>4</v>
      </c>
      <c r="AS25" s="3">
        <f t="shared" si="4"/>
        <v>4166.666666666667</v>
      </c>
      <c r="AT25" s="3">
        <v>28000</v>
      </c>
      <c r="AU25" s="3">
        <v>1</v>
      </c>
      <c r="AV25" s="3">
        <v>4</v>
      </c>
      <c r="AW25" s="3">
        <f t="shared" si="5"/>
        <v>2333.3333333333335</v>
      </c>
      <c r="AX25" s="3">
        <v>280000</v>
      </c>
      <c r="AY25" s="3">
        <v>1</v>
      </c>
      <c r="AZ25" s="3">
        <v>4</v>
      </c>
      <c r="BA25" s="3">
        <f t="shared" si="6"/>
        <v>23333.333333333332</v>
      </c>
      <c r="BB25" s="3">
        <f t="shared" si="7"/>
        <v>29833.333333333332</v>
      </c>
      <c r="BD25" s="5">
        <v>20</v>
      </c>
      <c r="BE25" s="3" t="s">
        <v>278</v>
      </c>
      <c r="BF25" s="3">
        <v>0.25</v>
      </c>
      <c r="BG25" s="3">
        <v>250000</v>
      </c>
      <c r="BH25" s="3">
        <v>1.3</v>
      </c>
      <c r="BI25" s="7">
        <v>100000</v>
      </c>
      <c r="BJ25" s="3">
        <f t="shared" si="8"/>
        <v>65000</v>
      </c>
      <c r="BK25" s="3">
        <v>25</v>
      </c>
      <c r="BL25" s="3">
        <v>3800</v>
      </c>
      <c r="BM25" s="3">
        <f t="shared" si="9"/>
        <v>95000</v>
      </c>
      <c r="BO25" s="5">
        <v>20</v>
      </c>
      <c r="BP25" s="3" t="s">
        <v>278</v>
      </c>
      <c r="BQ25" s="3">
        <v>0.25</v>
      </c>
      <c r="BR25" s="3">
        <v>1.3</v>
      </c>
      <c r="BS25" s="3">
        <v>15</v>
      </c>
      <c r="BT25" s="3">
        <v>50</v>
      </c>
      <c r="BU25" s="3">
        <v>100</v>
      </c>
      <c r="BV25" s="3">
        <v>50</v>
      </c>
      <c r="BW25" s="3">
        <v>0.25</v>
      </c>
      <c r="BX25" s="3">
        <v>19.625</v>
      </c>
      <c r="BZ25" s="5">
        <v>20</v>
      </c>
      <c r="CA25" s="3" t="s">
        <v>278</v>
      </c>
      <c r="CB25" s="3">
        <v>0.25</v>
      </c>
      <c r="CC25" s="3">
        <f t="shared" si="10"/>
        <v>29833.333333333332</v>
      </c>
      <c r="CD25" s="3">
        <v>74250</v>
      </c>
      <c r="CE25" s="3">
        <f t="shared" si="11"/>
        <v>24750</v>
      </c>
      <c r="CF25" s="3">
        <f t="shared" si="12"/>
        <v>54583.333333333328</v>
      </c>
      <c r="CH25" s="5">
        <v>20</v>
      </c>
      <c r="CI25" s="3" t="s">
        <v>278</v>
      </c>
      <c r="CJ25" s="3">
        <v>0.25</v>
      </c>
      <c r="CK25" s="3">
        <f t="shared" si="13"/>
        <v>150000</v>
      </c>
      <c r="CL25" s="3">
        <f t="shared" si="14"/>
        <v>385000</v>
      </c>
      <c r="CM25" s="3">
        <f t="shared" si="15"/>
        <v>50000</v>
      </c>
      <c r="CN25" s="3">
        <v>140625</v>
      </c>
      <c r="CO25" s="3">
        <f t="shared" si="16"/>
        <v>410000</v>
      </c>
      <c r="CP25" s="3">
        <f t="shared" si="17"/>
        <v>1135625</v>
      </c>
      <c r="CR25" s="5">
        <v>20</v>
      </c>
      <c r="CS25" s="3" t="s">
        <v>278</v>
      </c>
      <c r="CT25" s="3">
        <v>0.25</v>
      </c>
      <c r="CU25" s="3">
        <f t="shared" si="18"/>
        <v>1135625</v>
      </c>
      <c r="CV25" s="3">
        <f t="shared" si="19"/>
        <v>54583.333333333328</v>
      </c>
      <c r="CW25" s="3">
        <f t="shared" si="20"/>
        <v>1190208.3333333333</v>
      </c>
      <c r="CY25" s="5">
        <v>20</v>
      </c>
      <c r="CZ25" s="3" t="s">
        <v>278</v>
      </c>
      <c r="DA25" s="3">
        <v>0.25</v>
      </c>
      <c r="DB25" s="3">
        <v>1.3</v>
      </c>
      <c r="DC25" s="3">
        <v>2.6</v>
      </c>
      <c r="DD25" s="3">
        <f t="shared" si="21"/>
        <v>10.4</v>
      </c>
      <c r="DE25" s="3">
        <v>3800</v>
      </c>
      <c r="DF25" s="3">
        <f t="shared" si="22"/>
        <v>3952000</v>
      </c>
      <c r="DG25" s="3">
        <v>1190208.3333333333</v>
      </c>
      <c r="DH25" s="3">
        <f t="shared" si="23"/>
        <v>2761791.666666667</v>
      </c>
      <c r="DI25" s="3">
        <f t="shared" si="24"/>
        <v>11047166.666666668</v>
      </c>
      <c r="DJ25" s="3">
        <f t="shared" si="25"/>
        <v>3.3204270960966218</v>
      </c>
    </row>
    <row r="26" spans="1:114">
      <c r="A26" s="5">
        <v>21</v>
      </c>
      <c r="B26" s="6" t="s">
        <v>276</v>
      </c>
      <c r="C26" s="6">
        <v>60</v>
      </c>
      <c r="D26" s="6" t="s">
        <v>31</v>
      </c>
      <c r="E26" s="6" t="s">
        <v>29</v>
      </c>
      <c r="F26" s="6" t="s">
        <v>32</v>
      </c>
      <c r="G26" s="10"/>
      <c r="H26" s="5">
        <v>21</v>
      </c>
      <c r="I26" s="3" t="s">
        <v>276</v>
      </c>
      <c r="J26" s="3">
        <v>0.25</v>
      </c>
      <c r="K26" s="3">
        <v>1.5</v>
      </c>
      <c r="L26" s="3">
        <v>6</v>
      </c>
      <c r="M26" s="3" t="s">
        <v>65</v>
      </c>
      <c r="N26" s="3">
        <v>10</v>
      </c>
      <c r="O26" s="3">
        <v>150</v>
      </c>
      <c r="P26" s="3">
        <v>75</v>
      </c>
      <c r="Q26" s="3">
        <v>150</v>
      </c>
      <c r="R26" s="3">
        <v>0.1</v>
      </c>
      <c r="T26" s="5">
        <v>21</v>
      </c>
      <c r="U26" s="3" t="s">
        <v>276</v>
      </c>
      <c r="V26" s="3">
        <v>0.25</v>
      </c>
      <c r="W26" s="3" t="s">
        <v>65</v>
      </c>
      <c r="X26" s="3">
        <v>10</v>
      </c>
      <c r="Y26" s="3">
        <v>10000</v>
      </c>
      <c r="Z26" s="3">
        <f t="shared" si="0"/>
        <v>100000</v>
      </c>
      <c r="AA26" s="3">
        <v>150</v>
      </c>
      <c r="AB26" s="3">
        <v>1900</v>
      </c>
      <c r="AC26" s="3">
        <f t="shared" si="1"/>
        <v>285000</v>
      </c>
      <c r="AD26" s="3">
        <v>75</v>
      </c>
      <c r="AE26" s="3">
        <v>1700</v>
      </c>
      <c r="AF26" s="3">
        <f t="shared" si="2"/>
        <v>127500</v>
      </c>
      <c r="AG26" s="3">
        <v>150</v>
      </c>
      <c r="AH26" s="3">
        <v>2400</v>
      </c>
      <c r="AI26" s="3">
        <f t="shared" si="3"/>
        <v>360000</v>
      </c>
      <c r="AJ26" s="3">
        <v>0.1</v>
      </c>
      <c r="AK26" s="3">
        <v>50000</v>
      </c>
      <c r="AM26" s="5">
        <v>21</v>
      </c>
      <c r="AN26" s="3" t="s">
        <v>276</v>
      </c>
      <c r="AO26" s="3">
        <v>0.25</v>
      </c>
      <c r="AP26" s="3">
        <v>50000</v>
      </c>
      <c r="AQ26" s="3">
        <v>1</v>
      </c>
      <c r="AR26" s="3">
        <v>4</v>
      </c>
      <c r="AS26" s="3">
        <f t="shared" si="4"/>
        <v>4166.666666666667</v>
      </c>
      <c r="AT26" s="3">
        <v>28000</v>
      </c>
      <c r="AU26" s="3">
        <v>1</v>
      </c>
      <c r="AV26" s="3">
        <v>4</v>
      </c>
      <c r="AW26" s="3">
        <f t="shared" si="5"/>
        <v>2333.3333333333335</v>
      </c>
      <c r="AX26" s="3">
        <v>275000</v>
      </c>
      <c r="AY26" s="3">
        <v>1</v>
      </c>
      <c r="AZ26" s="3">
        <v>5</v>
      </c>
      <c r="BA26" s="3">
        <f t="shared" si="6"/>
        <v>18333.333333333332</v>
      </c>
      <c r="BB26" s="3">
        <f t="shared" si="7"/>
        <v>24833.333333333332</v>
      </c>
      <c r="BD26" s="5">
        <v>21</v>
      </c>
      <c r="BE26" s="3" t="s">
        <v>276</v>
      </c>
      <c r="BF26" s="3">
        <v>0.25</v>
      </c>
      <c r="BG26" s="3">
        <v>250000</v>
      </c>
      <c r="BH26" s="3">
        <v>1.5</v>
      </c>
      <c r="BI26" s="7">
        <v>100000</v>
      </c>
      <c r="BJ26" s="3">
        <f t="shared" si="8"/>
        <v>75000</v>
      </c>
      <c r="BK26" s="3">
        <v>25</v>
      </c>
      <c r="BL26" s="3">
        <v>3800</v>
      </c>
      <c r="BM26" s="3">
        <f t="shared" si="9"/>
        <v>95000</v>
      </c>
      <c r="BO26" s="5">
        <v>21</v>
      </c>
      <c r="BP26" s="3" t="s">
        <v>276</v>
      </c>
      <c r="BQ26" s="3">
        <v>0.25</v>
      </c>
      <c r="BR26" s="3">
        <v>1.5</v>
      </c>
      <c r="BS26" s="3">
        <v>10</v>
      </c>
      <c r="BT26" s="3">
        <v>150</v>
      </c>
      <c r="BU26" s="3">
        <v>75</v>
      </c>
      <c r="BV26" s="3">
        <v>150</v>
      </c>
      <c r="BW26" s="3">
        <v>0.1</v>
      </c>
      <c r="BX26" s="3">
        <v>14.875</v>
      </c>
      <c r="BZ26" s="5">
        <v>21</v>
      </c>
      <c r="CA26" s="3" t="s">
        <v>276</v>
      </c>
      <c r="CB26" s="3">
        <v>0.25</v>
      </c>
      <c r="CC26" s="3">
        <f t="shared" si="10"/>
        <v>24833.333333333332</v>
      </c>
      <c r="CD26" s="3">
        <v>74250</v>
      </c>
      <c r="CE26" s="3">
        <f t="shared" si="11"/>
        <v>24750</v>
      </c>
      <c r="CF26" s="3">
        <f t="shared" si="12"/>
        <v>49583.333333333328</v>
      </c>
      <c r="CH26" s="5">
        <v>21</v>
      </c>
      <c r="CI26" s="3" t="s">
        <v>276</v>
      </c>
      <c r="CJ26" s="3">
        <v>0.25</v>
      </c>
      <c r="CK26" s="3">
        <f t="shared" si="13"/>
        <v>100000</v>
      </c>
      <c r="CL26" s="3">
        <f t="shared" si="14"/>
        <v>772500</v>
      </c>
      <c r="CM26" s="3">
        <f t="shared" si="15"/>
        <v>50000</v>
      </c>
      <c r="CN26" s="3">
        <v>125000</v>
      </c>
      <c r="CO26" s="3">
        <f t="shared" si="16"/>
        <v>420000</v>
      </c>
      <c r="CP26" s="3">
        <f t="shared" si="17"/>
        <v>1467500</v>
      </c>
      <c r="CR26" s="5">
        <v>21</v>
      </c>
      <c r="CS26" s="3" t="s">
        <v>276</v>
      </c>
      <c r="CT26" s="3">
        <v>0.25</v>
      </c>
      <c r="CU26" s="3">
        <f t="shared" si="18"/>
        <v>1467500</v>
      </c>
      <c r="CV26" s="3">
        <f t="shared" si="19"/>
        <v>49583.333333333328</v>
      </c>
      <c r="CW26" s="3">
        <f t="shared" si="20"/>
        <v>1517083.3333333333</v>
      </c>
      <c r="CY26" s="5">
        <v>21</v>
      </c>
      <c r="CZ26" s="3" t="s">
        <v>276</v>
      </c>
      <c r="DA26" s="3">
        <v>0.25</v>
      </c>
      <c r="DB26" s="3">
        <v>1.5</v>
      </c>
      <c r="DC26" s="3">
        <v>3</v>
      </c>
      <c r="DD26" s="3">
        <f t="shared" si="21"/>
        <v>12</v>
      </c>
      <c r="DE26" s="3">
        <v>3800</v>
      </c>
      <c r="DF26" s="3">
        <f t="shared" si="22"/>
        <v>4560000</v>
      </c>
      <c r="DG26" s="3">
        <v>1517083.3333333333</v>
      </c>
      <c r="DH26" s="3">
        <f t="shared" si="23"/>
        <v>3042916.666666667</v>
      </c>
      <c r="DI26" s="3">
        <f t="shared" si="24"/>
        <v>12171666.666666668</v>
      </c>
      <c r="DJ26" s="3">
        <f t="shared" si="25"/>
        <v>3.0057676462510301</v>
      </c>
    </row>
    <row r="27" spans="1:114">
      <c r="A27" s="5">
        <v>22</v>
      </c>
      <c r="B27" s="6" t="s">
        <v>277</v>
      </c>
      <c r="C27" s="6">
        <v>70</v>
      </c>
      <c r="D27" s="6" t="s">
        <v>31</v>
      </c>
      <c r="E27" s="6" t="s">
        <v>29</v>
      </c>
      <c r="F27" s="6" t="s">
        <v>30</v>
      </c>
      <c r="H27" s="5">
        <v>22</v>
      </c>
      <c r="I27" s="3" t="s">
        <v>277</v>
      </c>
      <c r="J27" s="3">
        <v>0.25</v>
      </c>
      <c r="K27" s="3">
        <v>1.2</v>
      </c>
      <c r="L27" s="3">
        <v>4.8</v>
      </c>
      <c r="M27" s="3" t="s">
        <v>65</v>
      </c>
      <c r="N27" s="3">
        <v>10</v>
      </c>
      <c r="O27" s="3">
        <v>50</v>
      </c>
      <c r="P27" s="3">
        <v>20</v>
      </c>
      <c r="Q27" s="3">
        <v>50</v>
      </c>
      <c r="R27" s="3">
        <v>0.45</v>
      </c>
      <c r="T27" s="5">
        <v>22</v>
      </c>
      <c r="U27" s="3" t="s">
        <v>277</v>
      </c>
      <c r="V27" s="3">
        <v>0.25</v>
      </c>
      <c r="W27" s="3" t="s">
        <v>65</v>
      </c>
      <c r="X27" s="3">
        <v>10</v>
      </c>
      <c r="Y27" s="3">
        <v>10000</v>
      </c>
      <c r="Z27" s="3">
        <f t="shared" si="0"/>
        <v>100000</v>
      </c>
      <c r="AA27" s="3">
        <v>50</v>
      </c>
      <c r="AB27" s="3">
        <v>1900</v>
      </c>
      <c r="AC27" s="3">
        <f t="shared" si="1"/>
        <v>95000</v>
      </c>
      <c r="AD27" s="3">
        <v>20</v>
      </c>
      <c r="AE27" s="3">
        <v>1700</v>
      </c>
      <c r="AF27" s="3">
        <f t="shared" si="2"/>
        <v>34000</v>
      </c>
      <c r="AG27" s="3">
        <v>50</v>
      </c>
      <c r="AH27" s="3">
        <v>2400</v>
      </c>
      <c r="AI27" s="3">
        <f t="shared" si="3"/>
        <v>120000</v>
      </c>
      <c r="AJ27" s="3">
        <v>0.45</v>
      </c>
      <c r="AK27" s="3">
        <v>35000</v>
      </c>
      <c r="AM27" s="5">
        <v>22</v>
      </c>
      <c r="AN27" s="3" t="s">
        <v>277</v>
      </c>
      <c r="AO27" s="3">
        <v>0.25</v>
      </c>
      <c r="AP27" s="3">
        <v>45000</v>
      </c>
      <c r="AQ27" s="3">
        <v>1</v>
      </c>
      <c r="AR27" s="3">
        <v>4</v>
      </c>
      <c r="AS27" s="3">
        <f t="shared" si="4"/>
        <v>3750</v>
      </c>
      <c r="AT27" s="3">
        <v>27000</v>
      </c>
      <c r="AU27" s="3">
        <v>1</v>
      </c>
      <c r="AV27" s="3">
        <v>3</v>
      </c>
      <c r="AW27" s="3">
        <f t="shared" si="5"/>
        <v>3000</v>
      </c>
      <c r="AX27" s="3">
        <v>270000</v>
      </c>
      <c r="AY27" s="3">
        <v>1</v>
      </c>
      <c r="AZ27" s="3">
        <v>4</v>
      </c>
      <c r="BA27" s="3">
        <f t="shared" si="6"/>
        <v>22500</v>
      </c>
      <c r="BB27" s="3">
        <f t="shared" si="7"/>
        <v>29250</v>
      </c>
      <c r="BD27" s="5">
        <v>22</v>
      </c>
      <c r="BE27" s="3" t="s">
        <v>277</v>
      </c>
      <c r="BF27" s="3">
        <v>0.25</v>
      </c>
      <c r="BG27" s="3">
        <v>250000</v>
      </c>
      <c r="BH27" s="3">
        <v>1.2</v>
      </c>
      <c r="BI27" s="7">
        <v>100000</v>
      </c>
      <c r="BJ27" s="3">
        <f t="shared" si="8"/>
        <v>60000</v>
      </c>
      <c r="BK27" s="3">
        <v>20</v>
      </c>
      <c r="BL27" s="3">
        <v>3800</v>
      </c>
      <c r="BM27" s="3">
        <f t="shared" si="9"/>
        <v>76000</v>
      </c>
      <c r="BO27" s="5">
        <v>22</v>
      </c>
      <c r="BP27" s="3" t="s">
        <v>277</v>
      </c>
      <c r="BQ27" s="3">
        <v>0.25</v>
      </c>
      <c r="BR27" s="3">
        <v>1.2</v>
      </c>
      <c r="BS27" s="3">
        <v>10</v>
      </c>
      <c r="BT27" s="3">
        <v>50</v>
      </c>
      <c r="BU27" s="3">
        <v>20</v>
      </c>
      <c r="BV27" s="3">
        <v>50</v>
      </c>
      <c r="BW27" s="3">
        <v>0.45</v>
      </c>
      <c r="BX27" s="3">
        <v>15</v>
      </c>
      <c r="BZ27" s="5">
        <v>22</v>
      </c>
      <c r="CA27" s="3" t="s">
        <v>277</v>
      </c>
      <c r="CB27" s="3">
        <v>0.25</v>
      </c>
      <c r="CC27" s="3">
        <f t="shared" si="10"/>
        <v>29250</v>
      </c>
      <c r="CD27" s="3">
        <v>74250</v>
      </c>
      <c r="CE27" s="3">
        <f t="shared" si="11"/>
        <v>24750</v>
      </c>
      <c r="CF27" s="3">
        <f t="shared" si="12"/>
        <v>54000</v>
      </c>
      <c r="CH27" s="5">
        <v>22</v>
      </c>
      <c r="CI27" s="3" t="s">
        <v>277</v>
      </c>
      <c r="CJ27" s="3">
        <v>0.25</v>
      </c>
      <c r="CK27" s="3">
        <f t="shared" si="13"/>
        <v>100000</v>
      </c>
      <c r="CL27" s="3">
        <f t="shared" si="14"/>
        <v>249000</v>
      </c>
      <c r="CM27" s="3">
        <f t="shared" si="15"/>
        <v>35000</v>
      </c>
      <c r="CN27" s="3">
        <v>67500</v>
      </c>
      <c r="CO27" s="3">
        <f t="shared" si="16"/>
        <v>386000</v>
      </c>
      <c r="CP27" s="3">
        <f t="shared" si="17"/>
        <v>837500</v>
      </c>
      <c r="CR27" s="5">
        <v>22</v>
      </c>
      <c r="CS27" s="3" t="s">
        <v>277</v>
      </c>
      <c r="CT27" s="3">
        <v>0.25</v>
      </c>
      <c r="CU27" s="3">
        <f t="shared" si="18"/>
        <v>837500</v>
      </c>
      <c r="CV27" s="3">
        <f t="shared" si="19"/>
        <v>54000</v>
      </c>
      <c r="CW27" s="3">
        <f t="shared" si="20"/>
        <v>891500</v>
      </c>
      <c r="CY27" s="5">
        <v>22</v>
      </c>
      <c r="CZ27" s="3" t="s">
        <v>277</v>
      </c>
      <c r="DA27" s="3">
        <v>0.25</v>
      </c>
      <c r="DB27" s="3">
        <v>1.2</v>
      </c>
      <c r="DC27" s="3">
        <v>2.4</v>
      </c>
      <c r="DD27" s="3">
        <f t="shared" si="21"/>
        <v>9.6</v>
      </c>
      <c r="DE27" s="3">
        <v>3800</v>
      </c>
      <c r="DF27" s="3">
        <f t="shared" si="22"/>
        <v>3648000</v>
      </c>
      <c r="DG27" s="3">
        <v>891500</v>
      </c>
      <c r="DH27" s="3">
        <f t="shared" si="23"/>
        <v>2756500</v>
      </c>
      <c r="DI27" s="3">
        <f t="shared" si="24"/>
        <v>11026000</v>
      </c>
      <c r="DJ27" s="3">
        <f t="shared" si="25"/>
        <v>4.0919798093101516</v>
      </c>
    </row>
    <row r="28" spans="1:114">
      <c r="A28" s="5">
        <v>23</v>
      </c>
      <c r="B28" s="6" t="s">
        <v>203</v>
      </c>
      <c r="C28" s="6">
        <v>70</v>
      </c>
      <c r="D28" s="6" t="s">
        <v>31</v>
      </c>
      <c r="E28" s="6" t="s">
        <v>29</v>
      </c>
      <c r="F28" s="6" t="s">
        <v>30</v>
      </c>
      <c r="H28" s="5">
        <v>23</v>
      </c>
      <c r="I28" s="3" t="s">
        <v>203</v>
      </c>
      <c r="J28" s="3">
        <v>0.5</v>
      </c>
      <c r="K28" s="3">
        <v>2</v>
      </c>
      <c r="L28" s="3">
        <v>4</v>
      </c>
      <c r="M28" s="3" t="s">
        <v>65</v>
      </c>
      <c r="N28" s="3">
        <v>20</v>
      </c>
      <c r="O28" s="3">
        <v>150</v>
      </c>
      <c r="P28" s="3">
        <v>150</v>
      </c>
      <c r="Q28" s="3">
        <v>100</v>
      </c>
      <c r="R28" s="3">
        <v>0</v>
      </c>
      <c r="T28" s="5">
        <v>23</v>
      </c>
      <c r="U28" s="3" t="s">
        <v>203</v>
      </c>
      <c r="V28" s="3">
        <v>0.5</v>
      </c>
      <c r="W28" s="3" t="s">
        <v>65</v>
      </c>
      <c r="X28" s="3">
        <v>20</v>
      </c>
      <c r="Y28" s="3">
        <v>10000</v>
      </c>
      <c r="Z28" s="3">
        <f t="shared" si="0"/>
        <v>200000</v>
      </c>
      <c r="AA28" s="3">
        <v>150</v>
      </c>
      <c r="AB28" s="3">
        <v>1900</v>
      </c>
      <c r="AC28" s="3">
        <f t="shared" si="1"/>
        <v>285000</v>
      </c>
      <c r="AD28" s="3">
        <v>150</v>
      </c>
      <c r="AE28" s="3">
        <v>1700</v>
      </c>
      <c r="AF28" s="3">
        <f t="shared" si="2"/>
        <v>255000</v>
      </c>
      <c r="AG28" s="3">
        <v>100</v>
      </c>
      <c r="AH28" s="3">
        <v>2400</v>
      </c>
      <c r="AI28" s="3">
        <f t="shared" si="3"/>
        <v>240000</v>
      </c>
      <c r="AJ28" s="3">
        <v>0</v>
      </c>
      <c r="AK28" s="3">
        <v>0</v>
      </c>
      <c r="AM28" s="5">
        <v>23</v>
      </c>
      <c r="AN28" s="3" t="s">
        <v>203</v>
      </c>
      <c r="AO28" s="3">
        <v>0.5</v>
      </c>
      <c r="AP28" s="3">
        <v>50000</v>
      </c>
      <c r="AQ28" s="3">
        <v>1</v>
      </c>
      <c r="AR28" s="3">
        <v>3</v>
      </c>
      <c r="AS28" s="3">
        <f t="shared" si="4"/>
        <v>5555.5555555555557</v>
      </c>
      <c r="AT28" s="3">
        <v>28000</v>
      </c>
      <c r="AU28" s="3">
        <v>1</v>
      </c>
      <c r="AV28" s="3">
        <v>4</v>
      </c>
      <c r="AW28" s="3">
        <f t="shared" si="5"/>
        <v>2333.3333333333335</v>
      </c>
      <c r="AX28" s="3">
        <v>280000</v>
      </c>
      <c r="AY28" s="3">
        <v>1</v>
      </c>
      <c r="AZ28" s="3">
        <v>5</v>
      </c>
      <c r="BA28" s="3">
        <f t="shared" si="6"/>
        <v>18666.666666666668</v>
      </c>
      <c r="BB28" s="3">
        <f t="shared" si="7"/>
        <v>26555.555555555555</v>
      </c>
      <c r="BD28" s="5">
        <v>23</v>
      </c>
      <c r="BE28" s="3" t="s">
        <v>203</v>
      </c>
      <c r="BF28" s="3">
        <v>0.5</v>
      </c>
      <c r="BG28" s="3">
        <v>500000</v>
      </c>
      <c r="BH28" s="3">
        <v>2</v>
      </c>
      <c r="BI28" s="7">
        <v>100000</v>
      </c>
      <c r="BJ28" s="3">
        <f t="shared" si="8"/>
        <v>100000</v>
      </c>
      <c r="BK28" s="3">
        <v>30</v>
      </c>
      <c r="BL28" s="3">
        <v>3800</v>
      </c>
      <c r="BM28" s="3">
        <f t="shared" si="9"/>
        <v>114000</v>
      </c>
      <c r="BO28" s="5">
        <v>23</v>
      </c>
      <c r="BP28" s="3" t="s">
        <v>203</v>
      </c>
      <c r="BQ28" s="3">
        <v>0.5</v>
      </c>
      <c r="BR28" s="3">
        <v>2</v>
      </c>
      <c r="BS28" s="3">
        <v>20</v>
      </c>
      <c r="BT28" s="3">
        <v>150</v>
      </c>
      <c r="BU28" s="3">
        <v>150</v>
      </c>
      <c r="BV28" s="3">
        <v>100</v>
      </c>
      <c r="BW28" s="3">
        <v>0</v>
      </c>
      <c r="BX28" s="3">
        <v>19.625</v>
      </c>
      <c r="BZ28" s="5">
        <v>23</v>
      </c>
      <c r="CA28" s="3" t="s">
        <v>203</v>
      </c>
      <c r="CB28" s="3">
        <v>0.5</v>
      </c>
      <c r="CC28" s="3">
        <f t="shared" si="10"/>
        <v>26555.555555555555</v>
      </c>
      <c r="CD28" s="3">
        <v>148500</v>
      </c>
      <c r="CE28" s="3">
        <f t="shared" si="11"/>
        <v>49500</v>
      </c>
      <c r="CF28" s="3">
        <f t="shared" si="12"/>
        <v>76055.555555555562</v>
      </c>
      <c r="CH28" s="5">
        <v>23</v>
      </c>
      <c r="CI28" s="3" t="s">
        <v>203</v>
      </c>
      <c r="CJ28" s="3">
        <v>0.5</v>
      </c>
      <c r="CK28" s="3">
        <f t="shared" si="13"/>
        <v>200000</v>
      </c>
      <c r="CL28" s="3">
        <f t="shared" si="14"/>
        <v>780000</v>
      </c>
      <c r="CM28" s="3">
        <f t="shared" si="15"/>
        <v>0</v>
      </c>
      <c r="CN28" s="3">
        <v>300000</v>
      </c>
      <c r="CO28" s="3">
        <f t="shared" si="16"/>
        <v>714000</v>
      </c>
      <c r="CP28" s="3">
        <f t="shared" si="17"/>
        <v>1994000</v>
      </c>
      <c r="CR28" s="5">
        <v>23</v>
      </c>
      <c r="CS28" s="3" t="s">
        <v>203</v>
      </c>
      <c r="CT28" s="3">
        <v>0.5</v>
      </c>
      <c r="CU28" s="3">
        <f t="shared" si="18"/>
        <v>1994000</v>
      </c>
      <c r="CV28" s="3">
        <f t="shared" si="19"/>
        <v>76055.555555555562</v>
      </c>
      <c r="CW28" s="3">
        <f t="shared" si="20"/>
        <v>2070055.5555555555</v>
      </c>
      <c r="CY28" s="5">
        <v>23</v>
      </c>
      <c r="CZ28" s="3" t="s">
        <v>203</v>
      </c>
      <c r="DA28" s="3">
        <v>0.5</v>
      </c>
      <c r="DB28" s="3">
        <v>2</v>
      </c>
      <c r="DC28" s="3">
        <v>4</v>
      </c>
      <c r="DD28" s="3">
        <f t="shared" si="21"/>
        <v>16</v>
      </c>
      <c r="DE28" s="3">
        <v>3800</v>
      </c>
      <c r="DF28" s="3">
        <f t="shared" si="22"/>
        <v>6080000</v>
      </c>
      <c r="DG28" s="3">
        <v>2070055.5555555555</v>
      </c>
      <c r="DH28" s="3">
        <f t="shared" si="23"/>
        <v>4009944.4444444445</v>
      </c>
      <c r="DI28" s="3">
        <f t="shared" si="24"/>
        <v>8019888.888888889</v>
      </c>
      <c r="DJ28" s="3">
        <f t="shared" si="25"/>
        <v>2.9371192399559862</v>
      </c>
    </row>
    <row r="29" spans="1:114">
      <c r="A29" s="5">
        <v>24</v>
      </c>
      <c r="B29" s="6" t="s">
        <v>224</v>
      </c>
      <c r="C29" s="6">
        <v>50</v>
      </c>
      <c r="D29" s="6" t="s">
        <v>225</v>
      </c>
      <c r="E29" s="6" t="s">
        <v>29</v>
      </c>
      <c r="F29" s="6" t="s">
        <v>30</v>
      </c>
      <c r="H29" s="5">
        <v>24</v>
      </c>
      <c r="I29" s="3" t="s">
        <v>224</v>
      </c>
      <c r="J29" s="3">
        <v>0.75</v>
      </c>
      <c r="K29" s="3">
        <v>3.5</v>
      </c>
      <c r="L29" s="3">
        <v>4.666666666666667</v>
      </c>
      <c r="M29" s="3" t="s">
        <v>67</v>
      </c>
      <c r="N29" s="3">
        <v>30</v>
      </c>
      <c r="O29" s="3">
        <v>150</v>
      </c>
      <c r="P29" s="3">
        <v>100</v>
      </c>
      <c r="Q29" s="3">
        <v>150</v>
      </c>
      <c r="R29" s="3">
        <v>0.75</v>
      </c>
      <c r="T29" s="5">
        <v>24</v>
      </c>
      <c r="U29" s="3" t="s">
        <v>224</v>
      </c>
      <c r="V29" s="3">
        <v>0.75</v>
      </c>
      <c r="W29" s="3" t="s">
        <v>67</v>
      </c>
      <c r="X29" s="3">
        <v>30</v>
      </c>
      <c r="Y29" s="3">
        <v>10000</v>
      </c>
      <c r="Z29" s="3">
        <f t="shared" si="0"/>
        <v>300000</v>
      </c>
      <c r="AA29" s="3">
        <v>150</v>
      </c>
      <c r="AB29" s="3">
        <v>1900</v>
      </c>
      <c r="AC29" s="3">
        <f t="shared" si="1"/>
        <v>285000</v>
      </c>
      <c r="AD29" s="3">
        <v>100</v>
      </c>
      <c r="AE29" s="3">
        <v>1700</v>
      </c>
      <c r="AF29" s="3">
        <f t="shared" si="2"/>
        <v>170000</v>
      </c>
      <c r="AG29" s="3">
        <v>150</v>
      </c>
      <c r="AH29" s="3">
        <v>2400</v>
      </c>
      <c r="AI29" s="3">
        <f t="shared" si="3"/>
        <v>360000</v>
      </c>
      <c r="AJ29" s="3">
        <v>0.75</v>
      </c>
      <c r="AK29" s="3">
        <v>100000</v>
      </c>
      <c r="AM29" s="5">
        <v>24</v>
      </c>
      <c r="AN29" s="3" t="s">
        <v>224</v>
      </c>
      <c r="AO29" s="3">
        <v>0.75</v>
      </c>
      <c r="AP29" s="3">
        <v>50000</v>
      </c>
      <c r="AQ29" s="3">
        <v>2</v>
      </c>
      <c r="AR29" s="3">
        <v>4</v>
      </c>
      <c r="AS29" s="3">
        <f t="shared" si="4"/>
        <v>8333.3333333333339</v>
      </c>
      <c r="AT29" s="3">
        <v>28000</v>
      </c>
      <c r="AU29" s="3">
        <v>1</v>
      </c>
      <c r="AV29" s="3">
        <v>4</v>
      </c>
      <c r="AW29" s="3">
        <f t="shared" si="5"/>
        <v>2333.3333333333335</v>
      </c>
      <c r="AX29" s="3">
        <v>275000</v>
      </c>
      <c r="AY29" s="3">
        <v>1</v>
      </c>
      <c r="AZ29" s="3">
        <v>5</v>
      </c>
      <c r="BA29" s="3">
        <f t="shared" si="6"/>
        <v>18333.333333333332</v>
      </c>
      <c r="BB29" s="3">
        <f t="shared" si="7"/>
        <v>29000</v>
      </c>
      <c r="BD29" s="5">
        <v>24</v>
      </c>
      <c r="BE29" s="3" t="s">
        <v>224</v>
      </c>
      <c r="BF29" s="3">
        <v>0.75</v>
      </c>
      <c r="BG29" s="3">
        <v>750000</v>
      </c>
      <c r="BH29" s="3">
        <v>3.5</v>
      </c>
      <c r="BI29" s="7">
        <v>100000</v>
      </c>
      <c r="BJ29" s="3">
        <f t="shared" si="8"/>
        <v>175000</v>
      </c>
      <c r="BK29" s="3">
        <v>40</v>
      </c>
      <c r="BL29" s="3">
        <v>3800</v>
      </c>
      <c r="BM29" s="3">
        <f t="shared" si="9"/>
        <v>152000</v>
      </c>
      <c r="BO29" s="5">
        <v>24</v>
      </c>
      <c r="BP29" s="3" t="s">
        <v>224</v>
      </c>
      <c r="BQ29" s="3">
        <v>0.75</v>
      </c>
      <c r="BR29" s="3">
        <v>3.5</v>
      </c>
      <c r="BS29" s="3">
        <v>30</v>
      </c>
      <c r="BT29" s="3">
        <v>150</v>
      </c>
      <c r="BU29" s="3">
        <v>100</v>
      </c>
      <c r="BV29" s="3">
        <v>150</v>
      </c>
      <c r="BW29" s="3">
        <v>0.75</v>
      </c>
      <c r="BX29" s="3">
        <v>32.5</v>
      </c>
      <c r="BZ29" s="5">
        <v>24</v>
      </c>
      <c r="CA29" s="3" t="s">
        <v>224</v>
      </c>
      <c r="CB29" s="3">
        <v>0.75</v>
      </c>
      <c r="CC29" s="3">
        <f t="shared" si="10"/>
        <v>29000</v>
      </c>
      <c r="CD29" s="3">
        <v>222750</v>
      </c>
      <c r="CE29" s="3">
        <f t="shared" si="11"/>
        <v>74250</v>
      </c>
      <c r="CF29" s="3">
        <f t="shared" si="12"/>
        <v>103250</v>
      </c>
      <c r="CH29" s="5">
        <v>24</v>
      </c>
      <c r="CI29" s="3" t="s">
        <v>224</v>
      </c>
      <c r="CJ29" s="3">
        <v>0.75</v>
      </c>
      <c r="CK29" s="3">
        <f t="shared" si="13"/>
        <v>300000</v>
      </c>
      <c r="CL29" s="3">
        <f t="shared" si="14"/>
        <v>815000</v>
      </c>
      <c r="CM29" s="3">
        <f t="shared" si="15"/>
        <v>100000</v>
      </c>
      <c r="CN29" s="3">
        <v>1012500</v>
      </c>
      <c r="CO29" s="3">
        <f t="shared" si="16"/>
        <v>1077000</v>
      </c>
      <c r="CP29" s="3">
        <f t="shared" si="17"/>
        <v>3304500</v>
      </c>
      <c r="CR29" s="5">
        <v>24</v>
      </c>
      <c r="CS29" s="3" t="s">
        <v>224</v>
      </c>
      <c r="CT29" s="3">
        <v>0.75</v>
      </c>
      <c r="CU29" s="3">
        <f t="shared" si="18"/>
        <v>3304500</v>
      </c>
      <c r="CV29" s="3">
        <f t="shared" si="19"/>
        <v>103250</v>
      </c>
      <c r="CW29" s="3">
        <f t="shared" si="20"/>
        <v>3407750</v>
      </c>
      <c r="CY29" s="5">
        <v>24</v>
      </c>
      <c r="CZ29" s="3" t="s">
        <v>224</v>
      </c>
      <c r="DA29" s="3">
        <v>0.75</v>
      </c>
      <c r="DB29" s="3">
        <v>3.5</v>
      </c>
      <c r="DC29" s="3">
        <v>7</v>
      </c>
      <c r="DD29" s="3">
        <f t="shared" si="21"/>
        <v>28</v>
      </c>
      <c r="DE29" s="3">
        <v>3800</v>
      </c>
      <c r="DF29" s="3">
        <f t="shared" si="22"/>
        <v>10640000</v>
      </c>
      <c r="DG29" s="3">
        <v>3407750</v>
      </c>
      <c r="DH29" s="3">
        <f t="shared" si="23"/>
        <v>7232250</v>
      </c>
      <c r="DI29" s="3">
        <f t="shared" si="24"/>
        <v>9643000</v>
      </c>
      <c r="DJ29" s="3">
        <f t="shared" si="25"/>
        <v>3.1222947692759151</v>
      </c>
    </row>
    <row r="30" spans="1:114">
      <c r="A30" s="5">
        <v>25</v>
      </c>
      <c r="B30" s="6" t="s">
        <v>278</v>
      </c>
      <c r="C30" s="6">
        <v>69</v>
      </c>
      <c r="D30" s="6" t="s">
        <v>31</v>
      </c>
      <c r="E30" s="6" t="s">
        <v>29</v>
      </c>
      <c r="F30" s="6" t="s">
        <v>30</v>
      </c>
      <c r="H30" s="5">
        <v>25</v>
      </c>
      <c r="I30" s="3" t="s">
        <v>278</v>
      </c>
      <c r="J30" s="3">
        <v>0.25</v>
      </c>
      <c r="K30" s="3">
        <v>1.4</v>
      </c>
      <c r="L30" s="3">
        <v>5.6</v>
      </c>
      <c r="M30" s="3" t="s">
        <v>64</v>
      </c>
      <c r="N30" s="3">
        <v>20</v>
      </c>
      <c r="O30" s="3">
        <v>50</v>
      </c>
      <c r="P30" s="3">
        <v>50</v>
      </c>
      <c r="Q30" s="3">
        <v>100</v>
      </c>
      <c r="R30" s="3">
        <v>0.75</v>
      </c>
      <c r="T30" s="5">
        <v>25</v>
      </c>
      <c r="U30" s="3" t="s">
        <v>278</v>
      </c>
      <c r="V30" s="3">
        <v>0.25</v>
      </c>
      <c r="W30" s="3" t="s">
        <v>64</v>
      </c>
      <c r="X30" s="3">
        <v>20</v>
      </c>
      <c r="Y30" s="3">
        <v>10000</v>
      </c>
      <c r="Z30" s="3">
        <f t="shared" si="0"/>
        <v>200000</v>
      </c>
      <c r="AA30" s="3">
        <v>50</v>
      </c>
      <c r="AB30" s="3">
        <v>1900</v>
      </c>
      <c r="AC30" s="3">
        <f t="shared" si="1"/>
        <v>95000</v>
      </c>
      <c r="AD30" s="3">
        <v>50</v>
      </c>
      <c r="AE30" s="3">
        <v>1700</v>
      </c>
      <c r="AF30" s="3">
        <f t="shared" si="2"/>
        <v>85000</v>
      </c>
      <c r="AG30" s="3">
        <v>100</v>
      </c>
      <c r="AH30" s="3">
        <v>2400</v>
      </c>
      <c r="AI30" s="3">
        <f t="shared" si="3"/>
        <v>240000</v>
      </c>
      <c r="AJ30" s="3">
        <v>0.75</v>
      </c>
      <c r="AK30" s="3">
        <v>150000</v>
      </c>
      <c r="AM30" s="5">
        <v>25</v>
      </c>
      <c r="AN30" s="3" t="s">
        <v>278</v>
      </c>
      <c r="AO30" s="3">
        <v>0.25</v>
      </c>
      <c r="AP30" s="3">
        <v>50000</v>
      </c>
      <c r="AQ30" s="3">
        <v>1</v>
      </c>
      <c r="AR30" s="3">
        <v>4</v>
      </c>
      <c r="AS30" s="3">
        <f t="shared" si="4"/>
        <v>4166.666666666667</v>
      </c>
      <c r="AT30" s="3">
        <v>27000</v>
      </c>
      <c r="AU30" s="3">
        <v>1</v>
      </c>
      <c r="AV30" s="3">
        <v>4</v>
      </c>
      <c r="AW30" s="3">
        <f t="shared" si="5"/>
        <v>2250</v>
      </c>
      <c r="AX30" s="3">
        <v>280000</v>
      </c>
      <c r="AY30" s="3">
        <v>1</v>
      </c>
      <c r="AZ30" s="3">
        <v>5</v>
      </c>
      <c r="BA30" s="3">
        <f t="shared" si="6"/>
        <v>18666.666666666668</v>
      </c>
      <c r="BB30" s="3">
        <f t="shared" si="7"/>
        <v>25083.333333333336</v>
      </c>
      <c r="BD30" s="5">
        <v>25</v>
      </c>
      <c r="BE30" s="3" t="s">
        <v>278</v>
      </c>
      <c r="BF30" s="3">
        <v>0.25</v>
      </c>
      <c r="BG30" s="3">
        <v>250000</v>
      </c>
      <c r="BH30" s="3">
        <v>1.4</v>
      </c>
      <c r="BI30" s="7">
        <v>100000</v>
      </c>
      <c r="BJ30" s="3">
        <f t="shared" si="8"/>
        <v>70000</v>
      </c>
      <c r="BK30" s="3">
        <v>25</v>
      </c>
      <c r="BL30" s="3">
        <v>3800</v>
      </c>
      <c r="BM30" s="3">
        <f t="shared" si="9"/>
        <v>95000</v>
      </c>
      <c r="BO30" s="5">
        <v>25</v>
      </c>
      <c r="BP30" s="3" t="s">
        <v>278</v>
      </c>
      <c r="BQ30" s="3">
        <v>0.25</v>
      </c>
      <c r="BR30" s="3">
        <v>1.4</v>
      </c>
      <c r="BS30" s="3">
        <v>20</v>
      </c>
      <c r="BT30" s="3">
        <v>50</v>
      </c>
      <c r="BU30" s="3">
        <v>50</v>
      </c>
      <c r="BV30" s="3">
        <v>100</v>
      </c>
      <c r="BW30" s="3">
        <v>0.75</v>
      </c>
      <c r="BX30" s="3">
        <v>20.5</v>
      </c>
      <c r="BZ30" s="5">
        <v>25</v>
      </c>
      <c r="CA30" s="3" t="s">
        <v>278</v>
      </c>
      <c r="CB30" s="3">
        <v>0.25</v>
      </c>
      <c r="CC30" s="3">
        <f t="shared" si="10"/>
        <v>25083.333333333336</v>
      </c>
      <c r="CD30" s="3">
        <v>74250</v>
      </c>
      <c r="CE30" s="3">
        <f t="shared" si="11"/>
        <v>24750</v>
      </c>
      <c r="CF30" s="3">
        <f t="shared" si="12"/>
        <v>49833.333333333336</v>
      </c>
      <c r="CH30" s="5">
        <v>25</v>
      </c>
      <c r="CI30" s="3" t="s">
        <v>278</v>
      </c>
      <c r="CJ30" s="3">
        <v>0.25</v>
      </c>
      <c r="CK30" s="3">
        <f t="shared" si="13"/>
        <v>200000</v>
      </c>
      <c r="CL30" s="3">
        <f t="shared" si="14"/>
        <v>420000</v>
      </c>
      <c r="CM30" s="3">
        <f t="shared" si="15"/>
        <v>150000</v>
      </c>
      <c r="CN30" s="3">
        <v>468750</v>
      </c>
      <c r="CO30" s="3">
        <f t="shared" si="16"/>
        <v>415000</v>
      </c>
      <c r="CP30" s="3">
        <f t="shared" si="17"/>
        <v>1653750</v>
      </c>
      <c r="CR30" s="5">
        <v>25</v>
      </c>
      <c r="CS30" s="3" t="s">
        <v>278</v>
      </c>
      <c r="CT30" s="3">
        <v>0.25</v>
      </c>
      <c r="CU30" s="3">
        <f t="shared" si="18"/>
        <v>1653750</v>
      </c>
      <c r="CV30" s="3">
        <f t="shared" si="19"/>
        <v>49833.333333333336</v>
      </c>
      <c r="CW30" s="3">
        <f t="shared" si="20"/>
        <v>1703583.3333333333</v>
      </c>
      <c r="CY30" s="5">
        <v>25</v>
      </c>
      <c r="CZ30" s="3" t="s">
        <v>278</v>
      </c>
      <c r="DA30" s="3">
        <v>0.25</v>
      </c>
      <c r="DB30" s="3">
        <v>1.4</v>
      </c>
      <c r="DC30" s="3">
        <v>2.8000000000000003</v>
      </c>
      <c r="DD30" s="3">
        <f t="shared" si="21"/>
        <v>11.200000000000001</v>
      </c>
      <c r="DE30" s="3">
        <v>3800</v>
      </c>
      <c r="DF30" s="3">
        <f t="shared" si="22"/>
        <v>4256000.0000000009</v>
      </c>
      <c r="DG30" s="3">
        <v>1703583.3333333333</v>
      </c>
      <c r="DH30" s="3">
        <f t="shared" si="23"/>
        <v>2552416.6666666679</v>
      </c>
      <c r="DI30" s="3">
        <f t="shared" si="24"/>
        <v>10209666.666666672</v>
      </c>
      <c r="DJ30" s="3">
        <f t="shared" si="25"/>
        <v>2.4982634642664978</v>
      </c>
    </row>
    <row r="31" spans="1:114">
      <c r="A31" s="5">
        <v>26</v>
      </c>
      <c r="B31" s="6" t="s">
        <v>279</v>
      </c>
      <c r="C31" s="6">
        <v>72</v>
      </c>
      <c r="D31" s="6" t="s">
        <v>31</v>
      </c>
      <c r="E31" s="6" t="s">
        <v>29</v>
      </c>
      <c r="F31" s="6" t="s">
        <v>30</v>
      </c>
      <c r="H31" s="5">
        <v>26</v>
      </c>
      <c r="I31" s="3" t="s">
        <v>279</v>
      </c>
      <c r="J31" s="3">
        <v>0.6</v>
      </c>
      <c r="K31" s="3">
        <v>2.8</v>
      </c>
      <c r="L31" s="3">
        <v>4.666666666666667</v>
      </c>
      <c r="M31" s="3" t="s">
        <v>65</v>
      </c>
      <c r="N31" s="3">
        <v>26</v>
      </c>
      <c r="O31" s="3">
        <v>100</v>
      </c>
      <c r="P31" s="3">
        <v>100</v>
      </c>
      <c r="Q31" s="3">
        <v>100</v>
      </c>
      <c r="R31" s="3">
        <v>0.2</v>
      </c>
      <c r="T31" s="5">
        <v>26</v>
      </c>
      <c r="U31" s="3" t="s">
        <v>279</v>
      </c>
      <c r="V31" s="3">
        <v>0.6</v>
      </c>
      <c r="W31" s="3" t="s">
        <v>65</v>
      </c>
      <c r="X31" s="3">
        <v>26</v>
      </c>
      <c r="Y31" s="3">
        <v>10000</v>
      </c>
      <c r="Z31" s="3">
        <f t="shared" si="0"/>
        <v>260000</v>
      </c>
      <c r="AA31" s="3">
        <v>100</v>
      </c>
      <c r="AB31" s="3">
        <v>1900</v>
      </c>
      <c r="AC31" s="3">
        <f t="shared" si="1"/>
        <v>190000</v>
      </c>
      <c r="AD31" s="3">
        <v>100</v>
      </c>
      <c r="AE31" s="3">
        <v>1700</v>
      </c>
      <c r="AF31" s="3">
        <f t="shared" si="2"/>
        <v>170000</v>
      </c>
      <c r="AG31" s="3">
        <v>100</v>
      </c>
      <c r="AH31" s="3">
        <v>2400</v>
      </c>
      <c r="AI31" s="3">
        <f t="shared" si="3"/>
        <v>240000</v>
      </c>
      <c r="AJ31" s="3">
        <v>0.2</v>
      </c>
      <c r="AK31" s="3">
        <v>25000</v>
      </c>
      <c r="AM31" s="5">
        <v>26</v>
      </c>
      <c r="AN31" s="3" t="s">
        <v>279</v>
      </c>
      <c r="AO31" s="3">
        <v>0.6</v>
      </c>
      <c r="AP31" s="3">
        <v>45000</v>
      </c>
      <c r="AQ31" s="3">
        <v>1</v>
      </c>
      <c r="AR31" s="3">
        <v>4</v>
      </c>
      <c r="AS31" s="3">
        <f t="shared" si="4"/>
        <v>3750</v>
      </c>
      <c r="AT31" s="3">
        <v>28000</v>
      </c>
      <c r="AU31" s="3">
        <v>1</v>
      </c>
      <c r="AV31" s="3">
        <v>4</v>
      </c>
      <c r="AW31" s="3">
        <f t="shared" si="5"/>
        <v>2333.3333333333335</v>
      </c>
      <c r="AX31" s="3">
        <v>270000</v>
      </c>
      <c r="AY31" s="3">
        <v>1</v>
      </c>
      <c r="AZ31" s="3">
        <v>5</v>
      </c>
      <c r="BA31" s="3">
        <f t="shared" si="6"/>
        <v>18000</v>
      </c>
      <c r="BB31" s="3">
        <f t="shared" si="7"/>
        <v>24083.333333333332</v>
      </c>
      <c r="BD31" s="5">
        <v>26</v>
      </c>
      <c r="BE31" s="3" t="s">
        <v>279</v>
      </c>
      <c r="BF31" s="3">
        <v>0.6</v>
      </c>
      <c r="BG31" s="3">
        <v>600000</v>
      </c>
      <c r="BH31" s="3">
        <v>2.8</v>
      </c>
      <c r="BI31" s="7">
        <v>100000</v>
      </c>
      <c r="BJ31" s="3">
        <f t="shared" si="8"/>
        <v>140000</v>
      </c>
      <c r="BK31" s="3">
        <v>60</v>
      </c>
      <c r="BL31" s="3">
        <v>3800</v>
      </c>
      <c r="BM31" s="3">
        <f t="shared" si="9"/>
        <v>228000</v>
      </c>
      <c r="BO31" s="5">
        <v>26</v>
      </c>
      <c r="BP31" s="3" t="s">
        <v>279</v>
      </c>
      <c r="BQ31" s="3">
        <v>0.6</v>
      </c>
      <c r="BR31" s="3">
        <v>2.8</v>
      </c>
      <c r="BS31" s="3">
        <v>26</v>
      </c>
      <c r="BT31" s="3">
        <v>100</v>
      </c>
      <c r="BU31" s="3">
        <v>100</v>
      </c>
      <c r="BV31" s="3">
        <v>100</v>
      </c>
      <c r="BW31" s="3">
        <v>0.2</v>
      </c>
      <c r="BX31" s="3">
        <v>22.125</v>
      </c>
      <c r="BZ31" s="5">
        <v>26</v>
      </c>
      <c r="CA31" s="3" t="s">
        <v>279</v>
      </c>
      <c r="CB31" s="3">
        <v>0.6</v>
      </c>
      <c r="CC31" s="3">
        <f t="shared" si="10"/>
        <v>24083.333333333332</v>
      </c>
      <c r="CD31" s="3">
        <v>178200</v>
      </c>
      <c r="CE31" s="3">
        <f t="shared" si="11"/>
        <v>59400</v>
      </c>
      <c r="CF31" s="3">
        <f t="shared" si="12"/>
        <v>83483.333333333328</v>
      </c>
      <c r="CH31" s="5">
        <v>26</v>
      </c>
      <c r="CI31" s="3" t="s">
        <v>279</v>
      </c>
      <c r="CJ31" s="3">
        <v>0.6</v>
      </c>
      <c r="CK31" s="3">
        <f t="shared" si="13"/>
        <v>260000</v>
      </c>
      <c r="CL31" s="3">
        <f t="shared" si="14"/>
        <v>600000</v>
      </c>
      <c r="CM31" s="3">
        <f t="shared" si="15"/>
        <v>25000</v>
      </c>
      <c r="CN31" s="3">
        <v>281250</v>
      </c>
      <c r="CO31" s="3">
        <f t="shared" si="16"/>
        <v>968000</v>
      </c>
      <c r="CP31" s="3">
        <f t="shared" si="17"/>
        <v>2134250</v>
      </c>
      <c r="CR31" s="5">
        <v>26</v>
      </c>
      <c r="CS31" s="3" t="s">
        <v>279</v>
      </c>
      <c r="CT31" s="3">
        <v>0.6</v>
      </c>
      <c r="CU31" s="3">
        <f t="shared" si="18"/>
        <v>2134250</v>
      </c>
      <c r="CV31" s="3">
        <f t="shared" si="19"/>
        <v>83483.333333333328</v>
      </c>
      <c r="CW31" s="3">
        <f t="shared" si="20"/>
        <v>2217733.3333333335</v>
      </c>
      <c r="CY31" s="5">
        <v>26</v>
      </c>
      <c r="CZ31" s="3" t="s">
        <v>279</v>
      </c>
      <c r="DA31" s="3">
        <v>0.6</v>
      </c>
      <c r="DB31" s="3">
        <v>2.8</v>
      </c>
      <c r="DC31" s="3">
        <v>5.6000000000000005</v>
      </c>
      <c r="DD31" s="3">
        <f t="shared" si="21"/>
        <v>22.400000000000002</v>
      </c>
      <c r="DE31" s="3">
        <v>3800</v>
      </c>
      <c r="DF31" s="3">
        <f t="shared" si="22"/>
        <v>8512000.0000000019</v>
      </c>
      <c r="DG31" s="3">
        <v>2217733.3333333335</v>
      </c>
      <c r="DH31" s="3">
        <f t="shared" si="23"/>
        <v>6294266.6666666679</v>
      </c>
      <c r="DI31" s="3">
        <f t="shared" si="24"/>
        <v>10490444.444444448</v>
      </c>
      <c r="DJ31" s="3">
        <f t="shared" si="25"/>
        <v>3.8381530691997843</v>
      </c>
    </row>
    <row r="32" spans="1:114">
      <c r="A32" s="5">
        <v>27</v>
      </c>
      <c r="B32" s="6" t="s">
        <v>280</v>
      </c>
      <c r="C32" s="6">
        <v>70</v>
      </c>
      <c r="D32" s="6" t="s">
        <v>31</v>
      </c>
      <c r="E32" s="6" t="s">
        <v>29</v>
      </c>
      <c r="F32" s="6" t="s">
        <v>30</v>
      </c>
      <c r="H32" s="5">
        <v>27</v>
      </c>
      <c r="I32" s="3" t="s">
        <v>280</v>
      </c>
      <c r="J32" s="3">
        <v>0.8</v>
      </c>
      <c r="K32" s="3">
        <v>4</v>
      </c>
      <c r="L32" s="3">
        <v>5</v>
      </c>
      <c r="M32" s="3" t="s">
        <v>63</v>
      </c>
      <c r="N32" s="3">
        <v>40</v>
      </c>
      <c r="O32" s="3">
        <v>150</v>
      </c>
      <c r="P32" s="3">
        <v>100</v>
      </c>
      <c r="Q32" s="3">
        <v>150</v>
      </c>
      <c r="R32" s="3">
        <v>0.5</v>
      </c>
      <c r="T32" s="5">
        <v>27</v>
      </c>
      <c r="U32" s="3" t="s">
        <v>280</v>
      </c>
      <c r="V32" s="3">
        <v>0.8</v>
      </c>
      <c r="W32" s="3" t="s">
        <v>63</v>
      </c>
      <c r="X32" s="3">
        <v>40</v>
      </c>
      <c r="Y32" s="3">
        <v>11000</v>
      </c>
      <c r="Z32" s="3">
        <f t="shared" si="0"/>
        <v>440000</v>
      </c>
      <c r="AA32" s="3">
        <v>150</v>
      </c>
      <c r="AB32" s="3">
        <v>1900</v>
      </c>
      <c r="AC32" s="3">
        <f t="shared" si="1"/>
        <v>285000</v>
      </c>
      <c r="AD32" s="3">
        <v>100</v>
      </c>
      <c r="AE32" s="3">
        <v>1700</v>
      </c>
      <c r="AF32" s="3">
        <f t="shared" si="2"/>
        <v>170000</v>
      </c>
      <c r="AG32" s="3">
        <v>150</v>
      </c>
      <c r="AH32" s="3">
        <v>2400</v>
      </c>
      <c r="AI32" s="3">
        <f t="shared" si="3"/>
        <v>360000</v>
      </c>
      <c r="AJ32" s="3">
        <v>0.5</v>
      </c>
      <c r="AK32" s="3">
        <v>50000</v>
      </c>
      <c r="AM32" s="5">
        <v>27</v>
      </c>
      <c r="AN32" s="3" t="s">
        <v>280</v>
      </c>
      <c r="AO32" s="3">
        <v>0.8</v>
      </c>
      <c r="AP32" s="3">
        <v>50000</v>
      </c>
      <c r="AQ32" s="3">
        <v>2</v>
      </c>
      <c r="AR32" s="3">
        <v>4</v>
      </c>
      <c r="AS32" s="3">
        <f t="shared" si="4"/>
        <v>8333.3333333333339</v>
      </c>
      <c r="AT32" s="3">
        <v>28000</v>
      </c>
      <c r="AU32" s="3">
        <v>2</v>
      </c>
      <c r="AV32" s="3">
        <v>4</v>
      </c>
      <c r="AW32" s="3">
        <f t="shared" si="5"/>
        <v>4666.666666666667</v>
      </c>
      <c r="AX32" s="3">
        <v>275000</v>
      </c>
      <c r="AY32" s="3">
        <v>1</v>
      </c>
      <c r="AZ32" s="3">
        <v>4</v>
      </c>
      <c r="BA32" s="3">
        <f t="shared" si="6"/>
        <v>22916.666666666668</v>
      </c>
      <c r="BB32" s="3">
        <f t="shared" si="7"/>
        <v>35916.666666666672</v>
      </c>
      <c r="BD32" s="5">
        <v>27</v>
      </c>
      <c r="BE32" s="3" t="s">
        <v>280</v>
      </c>
      <c r="BF32" s="3">
        <v>0.8</v>
      </c>
      <c r="BG32" s="3">
        <v>800000</v>
      </c>
      <c r="BH32" s="3">
        <v>4</v>
      </c>
      <c r="BI32" s="7">
        <v>100000</v>
      </c>
      <c r="BJ32" s="3">
        <f t="shared" si="8"/>
        <v>200000</v>
      </c>
      <c r="BK32" s="3">
        <v>80</v>
      </c>
      <c r="BL32" s="3">
        <v>3800</v>
      </c>
      <c r="BM32" s="3">
        <f t="shared" si="9"/>
        <v>304000</v>
      </c>
      <c r="BO32" s="5">
        <v>27</v>
      </c>
      <c r="BP32" s="3" t="s">
        <v>280</v>
      </c>
      <c r="BQ32" s="3">
        <v>0.8</v>
      </c>
      <c r="BR32" s="3">
        <v>4</v>
      </c>
      <c r="BS32" s="3">
        <v>40</v>
      </c>
      <c r="BT32" s="3">
        <v>150</v>
      </c>
      <c r="BU32" s="3">
        <v>100</v>
      </c>
      <c r="BV32" s="3">
        <v>150</v>
      </c>
      <c r="BW32" s="3">
        <v>0.5</v>
      </c>
      <c r="BX32" s="3">
        <v>34.75</v>
      </c>
      <c r="BZ32" s="5">
        <v>27</v>
      </c>
      <c r="CA32" s="3" t="s">
        <v>280</v>
      </c>
      <c r="CB32" s="3">
        <v>0.8</v>
      </c>
      <c r="CC32" s="3">
        <f t="shared" si="10"/>
        <v>35916.666666666672</v>
      </c>
      <c r="CD32" s="3">
        <v>237600</v>
      </c>
      <c r="CE32" s="3">
        <f t="shared" si="11"/>
        <v>79200</v>
      </c>
      <c r="CF32" s="3">
        <f t="shared" si="12"/>
        <v>115116.66666666667</v>
      </c>
      <c r="CH32" s="5">
        <v>27</v>
      </c>
      <c r="CI32" s="3" t="s">
        <v>280</v>
      </c>
      <c r="CJ32" s="3">
        <v>0.8</v>
      </c>
      <c r="CK32" s="3">
        <f t="shared" si="13"/>
        <v>440000</v>
      </c>
      <c r="CL32" s="3">
        <f t="shared" si="14"/>
        <v>815000</v>
      </c>
      <c r="CM32" s="3">
        <f t="shared" si="15"/>
        <v>50000</v>
      </c>
      <c r="CN32" s="3">
        <v>1171875</v>
      </c>
      <c r="CO32" s="3">
        <f t="shared" si="16"/>
        <v>1304000</v>
      </c>
      <c r="CP32" s="3">
        <f t="shared" si="17"/>
        <v>3780875</v>
      </c>
      <c r="CR32" s="5">
        <v>27</v>
      </c>
      <c r="CS32" s="3" t="s">
        <v>280</v>
      </c>
      <c r="CT32" s="3">
        <v>0.8</v>
      </c>
      <c r="CU32" s="3">
        <f t="shared" si="18"/>
        <v>3780875</v>
      </c>
      <c r="CV32" s="3">
        <f t="shared" si="19"/>
        <v>115116.66666666667</v>
      </c>
      <c r="CW32" s="3">
        <f t="shared" si="20"/>
        <v>3895991.6666666665</v>
      </c>
      <c r="CY32" s="5">
        <v>27</v>
      </c>
      <c r="CZ32" s="3" t="s">
        <v>280</v>
      </c>
      <c r="DA32" s="3">
        <v>0.8</v>
      </c>
      <c r="DB32" s="3">
        <v>4</v>
      </c>
      <c r="DC32" s="3">
        <v>8</v>
      </c>
      <c r="DD32" s="3">
        <f t="shared" si="21"/>
        <v>32</v>
      </c>
      <c r="DE32" s="3">
        <v>3800</v>
      </c>
      <c r="DF32" s="3">
        <f t="shared" si="22"/>
        <v>12160000</v>
      </c>
      <c r="DG32" s="3">
        <v>3895991.6666666665</v>
      </c>
      <c r="DH32" s="3">
        <f t="shared" si="23"/>
        <v>8264008.333333334</v>
      </c>
      <c r="DI32" s="3">
        <f t="shared" si="24"/>
        <v>10330010.416666666</v>
      </c>
      <c r="DJ32" s="3">
        <f t="shared" si="25"/>
        <v>3.1211565733157371</v>
      </c>
    </row>
    <row r="33" spans="1:114">
      <c r="A33" s="5">
        <v>28</v>
      </c>
      <c r="B33" s="6" t="s">
        <v>281</v>
      </c>
      <c r="C33" s="6">
        <v>66</v>
      </c>
      <c r="D33" s="6" t="s">
        <v>31</v>
      </c>
      <c r="E33" s="6" t="s">
        <v>35</v>
      </c>
      <c r="F33" s="6" t="s">
        <v>36</v>
      </c>
      <c r="H33" s="5">
        <v>28</v>
      </c>
      <c r="I33" s="3" t="s">
        <v>281</v>
      </c>
      <c r="J33" s="3">
        <v>0.3</v>
      </c>
      <c r="K33" s="3">
        <v>1.7</v>
      </c>
      <c r="L33" s="3">
        <v>5.666666666666667</v>
      </c>
      <c r="M33" s="3" t="s">
        <v>65</v>
      </c>
      <c r="N33" s="3">
        <v>15</v>
      </c>
      <c r="O33" s="3">
        <v>100</v>
      </c>
      <c r="P33" s="3">
        <v>50</v>
      </c>
      <c r="Q33" s="3">
        <v>50</v>
      </c>
      <c r="R33" s="3">
        <v>0</v>
      </c>
      <c r="T33" s="5">
        <v>28</v>
      </c>
      <c r="U33" s="3" t="s">
        <v>281</v>
      </c>
      <c r="V33" s="3">
        <v>0.3</v>
      </c>
      <c r="W33" s="3" t="s">
        <v>65</v>
      </c>
      <c r="X33" s="3">
        <v>15</v>
      </c>
      <c r="Y33" s="3">
        <v>10000</v>
      </c>
      <c r="Z33" s="3">
        <f t="shared" si="0"/>
        <v>150000</v>
      </c>
      <c r="AA33" s="3">
        <v>100</v>
      </c>
      <c r="AB33" s="3">
        <v>1900</v>
      </c>
      <c r="AC33" s="3">
        <f t="shared" si="1"/>
        <v>190000</v>
      </c>
      <c r="AD33" s="3">
        <v>50</v>
      </c>
      <c r="AE33" s="3">
        <v>1700</v>
      </c>
      <c r="AF33" s="3">
        <f t="shared" si="2"/>
        <v>85000</v>
      </c>
      <c r="AG33" s="3">
        <v>50</v>
      </c>
      <c r="AH33" s="3">
        <v>2400</v>
      </c>
      <c r="AI33" s="3">
        <f t="shared" si="3"/>
        <v>120000</v>
      </c>
      <c r="AJ33" s="3">
        <v>0</v>
      </c>
      <c r="AK33" s="3">
        <v>0</v>
      </c>
      <c r="AM33" s="5">
        <v>28</v>
      </c>
      <c r="AN33" s="3" t="s">
        <v>281</v>
      </c>
      <c r="AO33" s="3">
        <v>0.3</v>
      </c>
      <c r="AP33" s="3">
        <v>50000</v>
      </c>
      <c r="AQ33" s="3">
        <v>1</v>
      </c>
      <c r="AR33" s="3">
        <v>3</v>
      </c>
      <c r="AS33" s="3">
        <f t="shared" si="4"/>
        <v>5555.5555555555557</v>
      </c>
      <c r="AT33" s="3">
        <v>27500</v>
      </c>
      <c r="AU33" s="3">
        <v>1</v>
      </c>
      <c r="AV33" s="3">
        <v>4</v>
      </c>
      <c r="AW33" s="3">
        <f t="shared" si="5"/>
        <v>2291.6666666666665</v>
      </c>
      <c r="AX33" s="3">
        <v>270000</v>
      </c>
      <c r="AY33" s="3">
        <v>1</v>
      </c>
      <c r="AZ33" s="3">
        <v>5</v>
      </c>
      <c r="BA33" s="3">
        <f t="shared" si="6"/>
        <v>18000</v>
      </c>
      <c r="BB33" s="3">
        <f t="shared" si="7"/>
        <v>25847.222222222223</v>
      </c>
      <c r="BD33" s="5">
        <v>28</v>
      </c>
      <c r="BE33" s="3" t="s">
        <v>281</v>
      </c>
      <c r="BF33" s="3">
        <v>0.3</v>
      </c>
      <c r="BG33" s="3">
        <v>300000</v>
      </c>
      <c r="BH33" s="3">
        <v>1.7</v>
      </c>
      <c r="BI33" s="7">
        <v>100000</v>
      </c>
      <c r="BJ33" s="3">
        <f t="shared" si="8"/>
        <v>85000</v>
      </c>
      <c r="BK33" s="3">
        <v>30</v>
      </c>
      <c r="BL33" s="3">
        <v>3800</v>
      </c>
      <c r="BM33" s="3">
        <f t="shared" si="9"/>
        <v>114000</v>
      </c>
      <c r="BO33" s="5">
        <v>28</v>
      </c>
      <c r="BP33" s="3" t="s">
        <v>281</v>
      </c>
      <c r="BQ33" s="3">
        <v>0.3</v>
      </c>
      <c r="BR33" s="3">
        <v>1.7</v>
      </c>
      <c r="BS33" s="3">
        <v>15</v>
      </c>
      <c r="BT33" s="3">
        <v>100</v>
      </c>
      <c r="BU33" s="3">
        <v>50</v>
      </c>
      <c r="BV33" s="3">
        <v>50</v>
      </c>
      <c r="BW33" s="3">
        <v>0</v>
      </c>
      <c r="BX33" s="3">
        <v>15.625</v>
      </c>
      <c r="BZ33" s="5">
        <v>28</v>
      </c>
      <c r="CA33" s="3" t="s">
        <v>281</v>
      </c>
      <c r="CB33" s="3">
        <v>0.3</v>
      </c>
      <c r="CC33" s="3">
        <f t="shared" si="10"/>
        <v>25847.222222222223</v>
      </c>
      <c r="CD33" s="3">
        <v>89100</v>
      </c>
      <c r="CE33" s="3">
        <f t="shared" si="11"/>
        <v>29700</v>
      </c>
      <c r="CF33" s="3">
        <f t="shared" si="12"/>
        <v>55547.222222222219</v>
      </c>
      <c r="CH33" s="5">
        <v>28</v>
      </c>
      <c r="CI33" s="3" t="s">
        <v>281</v>
      </c>
      <c r="CJ33" s="3">
        <v>0.3</v>
      </c>
      <c r="CK33" s="3">
        <f t="shared" si="13"/>
        <v>150000</v>
      </c>
      <c r="CL33" s="3">
        <f t="shared" si="14"/>
        <v>395000</v>
      </c>
      <c r="CM33" s="3">
        <f t="shared" si="15"/>
        <v>0</v>
      </c>
      <c r="CN33" s="3">
        <v>150000</v>
      </c>
      <c r="CO33" s="3">
        <f t="shared" si="16"/>
        <v>499000</v>
      </c>
      <c r="CP33" s="3">
        <f t="shared" si="17"/>
        <v>1194000</v>
      </c>
      <c r="CR33" s="5">
        <v>28</v>
      </c>
      <c r="CS33" s="3" t="s">
        <v>281</v>
      </c>
      <c r="CT33" s="3">
        <v>0.3</v>
      </c>
      <c r="CU33" s="3">
        <f t="shared" si="18"/>
        <v>1194000</v>
      </c>
      <c r="CV33" s="3">
        <f t="shared" si="19"/>
        <v>55547.222222222219</v>
      </c>
      <c r="CW33" s="3">
        <f t="shared" si="20"/>
        <v>1249547.2222222222</v>
      </c>
      <c r="CY33" s="5">
        <v>28</v>
      </c>
      <c r="CZ33" s="3" t="s">
        <v>281</v>
      </c>
      <c r="DA33" s="3">
        <v>0.3</v>
      </c>
      <c r="DB33" s="3">
        <v>1.7</v>
      </c>
      <c r="DC33" s="3">
        <v>3.4000000000000004</v>
      </c>
      <c r="DD33" s="3">
        <f t="shared" si="21"/>
        <v>13.600000000000001</v>
      </c>
      <c r="DE33" s="3">
        <v>3800</v>
      </c>
      <c r="DF33" s="3">
        <f t="shared" si="22"/>
        <v>5168000.0000000009</v>
      </c>
      <c r="DG33" s="3">
        <v>1249547.2222222222</v>
      </c>
      <c r="DH33" s="3">
        <f t="shared" si="23"/>
        <v>3918452.7777777789</v>
      </c>
      <c r="DI33" s="3">
        <f t="shared" si="24"/>
        <v>13061509.259259263</v>
      </c>
      <c r="DJ33" s="3">
        <f t="shared" si="25"/>
        <v>4.1358981142058129</v>
      </c>
    </row>
    <row r="34" spans="1:114">
      <c r="A34" s="5">
        <v>29</v>
      </c>
      <c r="B34" s="6" t="s">
        <v>282</v>
      </c>
      <c r="C34" s="6">
        <v>68</v>
      </c>
      <c r="D34" s="6" t="s">
        <v>31</v>
      </c>
      <c r="E34" s="6" t="s">
        <v>35</v>
      </c>
      <c r="F34" s="6" t="s">
        <v>36</v>
      </c>
      <c r="H34" s="5">
        <v>29</v>
      </c>
      <c r="I34" s="3" t="s">
        <v>282</v>
      </c>
      <c r="J34" s="3">
        <v>0.25</v>
      </c>
      <c r="K34" s="3">
        <v>1.6</v>
      </c>
      <c r="L34" s="3">
        <v>6.4</v>
      </c>
      <c r="M34" s="3" t="s">
        <v>65</v>
      </c>
      <c r="N34" s="3">
        <v>20</v>
      </c>
      <c r="O34" s="3">
        <v>50</v>
      </c>
      <c r="P34" s="3">
        <v>100</v>
      </c>
      <c r="Q34" s="3">
        <v>50</v>
      </c>
      <c r="R34" s="3">
        <v>0.1</v>
      </c>
      <c r="T34" s="5">
        <v>29</v>
      </c>
      <c r="U34" s="3" t="s">
        <v>282</v>
      </c>
      <c r="V34" s="3">
        <v>0.25</v>
      </c>
      <c r="W34" s="3" t="s">
        <v>65</v>
      </c>
      <c r="X34" s="3">
        <v>20</v>
      </c>
      <c r="Y34" s="3">
        <v>10000</v>
      </c>
      <c r="Z34" s="3">
        <f t="shared" si="0"/>
        <v>200000</v>
      </c>
      <c r="AA34" s="3">
        <v>50</v>
      </c>
      <c r="AB34" s="3">
        <v>1900</v>
      </c>
      <c r="AC34" s="3">
        <f t="shared" si="1"/>
        <v>95000</v>
      </c>
      <c r="AD34" s="3">
        <v>100</v>
      </c>
      <c r="AE34" s="3">
        <v>1700</v>
      </c>
      <c r="AF34" s="3">
        <f t="shared" si="2"/>
        <v>170000</v>
      </c>
      <c r="AG34" s="3">
        <v>50</v>
      </c>
      <c r="AH34" s="3">
        <v>2400</v>
      </c>
      <c r="AI34" s="3">
        <f t="shared" si="3"/>
        <v>120000</v>
      </c>
      <c r="AJ34" s="3">
        <v>0.1</v>
      </c>
      <c r="AK34" s="3">
        <v>12500</v>
      </c>
      <c r="AM34" s="5">
        <v>29</v>
      </c>
      <c r="AN34" s="3" t="s">
        <v>282</v>
      </c>
      <c r="AO34" s="3">
        <v>0.25</v>
      </c>
      <c r="AP34" s="3">
        <v>45000</v>
      </c>
      <c r="AQ34" s="3">
        <v>1</v>
      </c>
      <c r="AR34" s="3">
        <v>4</v>
      </c>
      <c r="AS34" s="3">
        <f t="shared" si="4"/>
        <v>3750</v>
      </c>
      <c r="AT34" s="3">
        <v>28000</v>
      </c>
      <c r="AU34" s="3">
        <v>1</v>
      </c>
      <c r="AV34" s="3">
        <v>4</v>
      </c>
      <c r="AW34" s="3">
        <f t="shared" si="5"/>
        <v>2333.3333333333335</v>
      </c>
      <c r="AX34" s="3">
        <v>270000</v>
      </c>
      <c r="AY34" s="3">
        <v>1</v>
      </c>
      <c r="AZ34" s="3">
        <v>5</v>
      </c>
      <c r="BA34" s="3">
        <f t="shared" si="6"/>
        <v>18000</v>
      </c>
      <c r="BB34" s="3">
        <f t="shared" si="7"/>
        <v>24083.333333333332</v>
      </c>
      <c r="BD34" s="5">
        <v>29</v>
      </c>
      <c r="BE34" s="3" t="s">
        <v>282</v>
      </c>
      <c r="BF34" s="3">
        <v>0.25</v>
      </c>
      <c r="BG34" s="3">
        <v>250000</v>
      </c>
      <c r="BH34" s="3">
        <v>1.6</v>
      </c>
      <c r="BI34" s="7">
        <v>100000</v>
      </c>
      <c r="BJ34" s="3">
        <f t="shared" si="8"/>
        <v>80000</v>
      </c>
      <c r="BK34" s="3">
        <v>25</v>
      </c>
      <c r="BL34" s="3">
        <v>3800</v>
      </c>
      <c r="BM34" s="3">
        <f t="shared" si="9"/>
        <v>95000</v>
      </c>
      <c r="BO34" s="5">
        <v>29</v>
      </c>
      <c r="BP34" s="3" t="s">
        <v>282</v>
      </c>
      <c r="BQ34" s="3">
        <v>0.25</v>
      </c>
      <c r="BR34" s="3">
        <v>1.6</v>
      </c>
      <c r="BS34" s="3">
        <v>20</v>
      </c>
      <c r="BT34" s="3">
        <v>50</v>
      </c>
      <c r="BU34" s="3">
        <v>100</v>
      </c>
      <c r="BV34" s="3">
        <v>50</v>
      </c>
      <c r="BW34" s="3">
        <v>0.1</v>
      </c>
      <c r="BX34" s="3">
        <v>14.25</v>
      </c>
      <c r="BZ34" s="5">
        <v>29</v>
      </c>
      <c r="CA34" s="3" t="s">
        <v>282</v>
      </c>
      <c r="CB34" s="3">
        <v>0.25</v>
      </c>
      <c r="CC34" s="3">
        <f t="shared" si="10"/>
        <v>24083.333333333332</v>
      </c>
      <c r="CD34" s="3">
        <v>74250</v>
      </c>
      <c r="CE34" s="3">
        <f t="shared" si="11"/>
        <v>24750</v>
      </c>
      <c r="CF34" s="3">
        <f t="shared" si="12"/>
        <v>48833.333333333328</v>
      </c>
      <c r="CH34" s="5">
        <v>29</v>
      </c>
      <c r="CI34" s="3" t="s">
        <v>282</v>
      </c>
      <c r="CJ34" s="3">
        <v>0.25</v>
      </c>
      <c r="CK34" s="3">
        <f t="shared" si="13"/>
        <v>200000</v>
      </c>
      <c r="CL34" s="3">
        <f t="shared" si="14"/>
        <v>385000</v>
      </c>
      <c r="CM34" s="3">
        <f t="shared" si="15"/>
        <v>12500</v>
      </c>
      <c r="CN34" s="3">
        <v>100000</v>
      </c>
      <c r="CO34" s="3">
        <f t="shared" si="16"/>
        <v>425000</v>
      </c>
      <c r="CP34" s="3">
        <f t="shared" si="17"/>
        <v>1122500</v>
      </c>
      <c r="CR34" s="5">
        <v>29</v>
      </c>
      <c r="CS34" s="3" t="s">
        <v>282</v>
      </c>
      <c r="CT34" s="3">
        <v>0.25</v>
      </c>
      <c r="CU34" s="3">
        <f t="shared" si="18"/>
        <v>1122500</v>
      </c>
      <c r="CV34" s="3">
        <f t="shared" si="19"/>
        <v>48833.333333333328</v>
      </c>
      <c r="CW34" s="3">
        <f t="shared" si="20"/>
        <v>1171333.3333333333</v>
      </c>
      <c r="CY34" s="5">
        <v>29</v>
      </c>
      <c r="CZ34" s="3" t="s">
        <v>282</v>
      </c>
      <c r="DA34" s="3">
        <v>0.25</v>
      </c>
      <c r="DB34" s="3">
        <v>1.6</v>
      </c>
      <c r="DC34" s="3">
        <v>3.2</v>
      </c>
      <c r="DD34" s="3">
        <f t="shared" si="21"/>
        <v>12.8</v>
      </c>
      <c r="DE34" s="3">
        <v>3800</v>
      </c>
      <c r="DF34" s="3">
        <f t="shared" si="22"/>
        <v>4864000</v>
      </c>
      <c r="DG34" s="3">
        <v>1171333.3333333333</v>
      </c>
      <c r="DH34" s="3">
        <f t="shared" si="23"/>
        <v>3692666.666666667</v>
      </c>
      <c r="DI34" s="3">
        <f t="shared" si="24"/>
        <v>14770666.666666668</v>
      </c>
      <c r="DJ34" s="3">
        <f t="shared" si="25"/>
        <v>4.1525327262379061</v>
      </c>
    </row>
    <row r="35" spans="1:114">
      <c r="A35" s="5">
        <v>30</v>
      </c>
      <c r="B35" s="6" t="s">
        <v>283</v>
      </c>
      <c r="C35" s="6">
        <v>73</v>
      </c>
      <c r="D35" s="6" t="s">
        <v>31</v>
      </c>
      <c r="E35" s="6" t="s">
        <v>35</v>
      </c>
      <c r="F35" s="6" t="s">
        <v>36</v>
      </c>
      <c r="H35" s="5">
        <v>30</v>
      </c>
      <c r="I35" s="3" t="s">
        <v>283</v>
      </c>
      <c r="J35" s="3">
        <v>0.25</v>
      </c>
      <c r="K35" s="3">
        <v>1.5</v>
      </c>
      <c r="L35" s="3">
        <v>6</v>
      </c>
      <c r="M35" s="3" t="s">
        <v>61</v>
      </c>
      <c r="N35" s="3">
        <v>18</v>
      </c>
      <c r="O35" s="3">
        <v>100</v>
      </c>
      <c r="P35" s="3">
        <v>50</v>
      </c>
      <c r="Q35" s="3">
        <v>50</v>
      </c>
      <c r="R35" s="3">
        <v>0</v>
      </c>
      <c r="T35" s="5">
        <v>30</v>
      </c>
      <c r="U35" s="3" t="s">
        <v>283</v>
      </c>
      <c r="V35" s="3">
        <v>0.25</v>
      </c>
      <c r="W35" s="3" t="s">
        <v>61</v>
      </c>
      <c r="X35" s="3">
        <v>18</v>
      </c>
      <c r="Y35" s="3">
        <v>10000</v>
      </c>
      <c r="Z35" s="3">
        <f t="shared" si="0"/>
        <v>180000</v>
      </c>
      <c r="AA35" s="3">
        <v>100</v>
      </c>
      <c r="AB35" s="3">
        <v>1900</v>
      </c>
      <c r="AC35" s="3">
        <f t="shared" si="1"/>
        <v>190000</v>
      </c>
      <c r="AD35" s="3">
        <v>50</v>
      </c>
      <c r="AE35" s="3">
        <v>1700</v>
      </c>
      <c r="AF35" s="3">
        <f t="shared" si="2"/>
        <v>85000</v>
      </c>
      <c r="AG35" s="3">
        <v>50</v>
      </c>
      <c r="AH35" s="3">
        <v>2400</v>
      </c>
      <c r="AI35" s="3">
        <f t="shared" si="3"/>
        <v>120000</v>
      </c>
      <c r="AJ35" s="3">
        <v>0</v>
      </c>
      <c r="AK35" s="3">
        <v>0</v>
      </c>
      <c r="AM35" s="5">
        <v>30</v>
      </c>
      <c r="AN35" s="3" t="s">
        <v>283</v>
      </c>
      <c r="AO35" s="3">
        <v>0.25</v>
      </c>
      <c r="AP35" s="3">
        <v>50000</v>
      </c>
      <c r="AQ35" s="3">
        <v>1</v>
      </c>
      <c r="AR35" s="3">
        <v>4</v>
      </c>
      <c r="AS35" s="3">
        <f t="shared" si="4"/>
        <v>4166.666666666667</v>
      </c>
      <c r="AT35" s="3">
        <v>27000</v>
      </c>
      <c r="AU35" s="3">
        <v>1</v>
      </c>
      <c r="AV35" s="3">
        <v>3</v>
      </c>
      <c r="AW35" s="3">
        <f t="shared" si="5"/>
        <v>3000</v>
      </c>
      <c r="AX35" s="3">
        <v>280000</v>
      </c>
      <c r="AY35" s="3">
        <v>1</v>
      </c>
      <c r="AZ35" s="3">
        <v>5</v>
      </c>
      <c r="BA35" s="3">
        <f t="shared" si="6"/>
        <v>18666.666666666668</v>
      </c>
      <c r="BB35" s="3">
        <f t="shared" si="7"/>
        <v>25833.333333333336</v>
      </c>
      <c r="BD35" s="5">
        <v>30</v>
      </c>
      <c r="BE35" s="3" t="s">
        <v>283</v>
      </c>
      <c r="BF35" s="3">
        <v>0.25</v>
      </c>
      <c r="BG35" s="3">
        <v>250000</v>
      </c>
      <c r="BH35" s="3">
        <v>1.5</v>
      </c>
      <c r="BI35" s="7">
        <v>100000</v>
      </c>
      <c r="BJ35" s="3">
        <f t="shared" si="8"/>
        <v>75000</v>
      </c>
      <c r="BK35" s="3">
        <v>25</v>
      </c>
      <c r="BL35" s="3">
        <v>3800</v>
      </c>
      <c r="BM35" s="3">
        <f t="shared" si="9"/>
        <v>95000</v>
      </c>
      <c r="BO35" s="5">
        <v>30</v>
      </c>
      <c r="BP35" s="3" t="s">
        <v>283</v>
      </c>
      <c r="BQ35" s="3">
        <v>0.25</v>
      </c>
      <c r="BR35" s="3">
        <v>1.5</v>
      </c>
      <c r="BS35" s="3">
        <v>18</v>
      </c>
      <c r="BT35" s="3">
        <v>100</v>
      </c>
      <c r="BU35" s="3">
        <v>50</v>
      </c>
      <c r="BV35" s="3">
        <v>50</v>
      </c>
      <c r="BW35" s="3">
        <v>0</v>
      </c>
      <c r="BX35" s="3">
        <v>14</v>
      </c>
      <c r="BZ35" s="5">
        <v>30</v>
      </c>
      <c r="CA35" s="3" t="s">
        <v>283</v>
      </c>
      <c r="CB35" s="3">
        <v>0.25</v>
      </c>
      <c r="CC35" s="3">
        <f t="shared" si="10"/>
        <v>25833.333333333336</v>
      </c>
      <c r="CD35" s="3">
        <v>74250</v>
      </c>
      <c r="CE35" s="3">
        <f t="shared" si="11"/>
        <v>24750</v>
      </c>
      <c r="CF35" s="3">
        <f t="shared" si="12"/>
        <v>50583.333333333336</v>
      </c>
      <c r="CH35" s="5">
        <v>30</v>
      </c>
      <c r="CI35" s="3" t="s">
        <v>283</v>
      </c>
      <c r="CJ35" s="3">
        <v>0.25</v>
      </c>
      <c r="CK35" s="3">
        <f t="shared" si="13"/>
        <v>180000</v>
      </c>
      <c r="CL35" s="3">
        <f t="shared" si="14"/>
        <v>395000</v>
      </c>
      <c r="CM35" s="3">
        <f t="shared" si="15"/>
        <v>0</v>
      </c>
      <c r="CN35" s="3">
        <v>70312.5</v>
      </c>
      <c r="CO35" s="3">
        <f t="shared" si="16"/>
        <v>420000</v>
      </c>
      <c r="CP35" s="3">
        <f t="shared" si="17"/>
        <v>1065312.5</v>
      </c>
      <c r="CR35" s="5">
        <v>30</v>
      </c>
      <c r="CS35" s="3" t="s">
        <v>283</v>
      </c>
      <c r="CT35" s="3">
        <v>0.25</v>
      </c>
      <c r="CU35" s="3">
        <f t="shared" si="18"/>
        <v>1065312.5</v>
      </c>
      <c r="CV35" s="3">
        <f t="shared" si="19"/>
        <v>50583.333333333336</v>
      </c>
      <c r="CW35" s="3">
        <f t="shared" si="20"/>
        <v>1115895.8333333333</v>
      </c>
      <c r="CY35" s="5">
        <v>30</v>
      </c>
      <c r="CZ35" s="3" t="s">
        <v>283</v>
      </c>
      <c r="DA35" s="3">
        <v>0.25</v>
      </c>
      <c r="DB35" s="3">
        <v>1.5</v>
      </c>
      <c r="DC35" s="3">
        <v>3</v>
      </c>
      <c r="DD35" s="3">
        <f t="shared" si="21"/>
        <v>12</v>
      </c>
      <c r="DE35" s="3">
        <v>3800</v>
      </c>
      <c r="DF35" s="3">
        <f t="shared" si="22"/>
        <v>4560000</v>
      </c>
      <c r="DG35" s="3">
        <v>1115895.8333333333</v>
      </c>
      <c r="DH35" s="3">
        <f t="shared" si="23"/>
        <v>3444104.166666667</v>
      </c>
      <c r="DI35" s="3">
        <f t="shared" si="24"/>
        <v>13776416.666666668</v>
      </c>
      <c r="DJ35" s="3">
        <f t="shared" si="25"/>
        <v>4.0864029273939106</v>
      </c>
    </row>
    <row r="36" spans="1:114">
      <c r="A36" s="5">
        <v>31</v>
      </c>
      <c r="B36" s="6" t="s">
        <v>249</v>
      </c>
      <c r="C36" s="5">
        <v>50</v>
      </c>
      <c r="D36" s="6" t="s">
        <v>33</v>
      </c>
      <c r="E36" s="6" t="s">
        <v>29</v>
      </c>
      <c r="F36" s="6" t="s">
        <v>32</v>
      </c>
      <c r="H36" s="5">
        <v>31</v>
      </c>
      <c r="I36" s="3" t="s">
        <v>249</v>
      </c>
      <c r="J36" s="3">
        <v>0.28000000000000003</v>
      </c>
      <c r="K36" s="3">
        <v>1.7</v>
      </c>
      <c r="L36" s="3">
        <v>6.0714285714285703</v>
      </c>
      <c r="M36" s="3" t="s">
        <v>64</v>
      </c>
      <c r="N36" s="3">
        <v>16</v>
      </c>
      <c r="O36" s="3">
        <v>50</v>
      </c>
      <c r="P36" s="3">
        <v>50</v>
      </c>
      <c r="Q36" s="3">
        <v>0</v>
      </c>
      <c r="R36" s="3">
        <v>0</v>
      </c>
      <c r="T36" s="5">
        <v>31</v>
      </c>
      <c r="U36" s="3" t="s">
        <v>249</v>
      </c>
      <c r="V36" s="3">
        <v>0.28000000000000003</v>
      </c>
      <c r="W36" s="3" t="s">
        <v>64</v>
      </c>
      <c r="X36" s="3">
        <v>16</v>
      </c>
      <c r="Y36" s="3">
        <v>10000</v>
      </c>
      <c r="Z36" s="3">
        <f>X36*Y36</f>
        <v>160000</v>
      </c>
      <c r="AA36" s="3">
        <v>50</v>
      </c>
      <c r="AB36" s="3">
        <v>1900</v>
      </c>
      <c r="AC36" s="3">
        <f>AA36*AB36</f>
        <v>95000</v>
      </c>
      <c r="AD36" s="3">
        <v>50</v>
      </c>
      <c r="AE36" s="3">
        <v>1700</v>
      </c>
      <c r="AF36" s="3">
        <f>AD36*AE36</f>
        <v>85000</v>
      </c>
      <c r="AG36" s="3">
        <v>0</v>
      </c>
      <c r="AH36" s="3">
        <v>2400</v>
      </c>
      <c r="AI36" s="3">
        <f>AG36*AH36</f>
        <v>0</v>
      </c>
      <c r="AJ36" s="3">
        <v>0</v>
      </c>
      <c r="AK36" s="3">
        <v>0</v>
      </c>
      <c r="AM36" s="5">
        <v>31</v>
      </c>
      <c r="AN36" s="3" t="s">
        <v>249</v>
      </c>
      <c r="AO36" s="3">
        <v>0.28000000000000003</v>
      </c>
      <c r="AP36" s="3">
        <v>45000</v>
      </c>
      <c r="AQ36" s="3">
        <v>1</v>
      </c>
      <c r="AR36" s="3">
        <v>4</v>
      </c>
      <c r="AS36" s="3">
        <f>AP36*AQ36/AR36/3</f>
        <v>3750</v>
      </c>
      <c r="AT36" s="3">
        <v>28000</v>
      </c>
      <c r="AU36" s="3">
        <v>1</v>
      </c>
      <c r="AV36" s="3">
        <v>4</v>
      </c>
      <c r="AW36" s="3">
        <f>AT36*AU36/AV36/3</f>
        <v>2333.3333333333335</v>
      </c>
      <c r="AX36" s="3">
        <v>270000</v>
      </c>
      <c r="AY36" s="3">
        <v>1</v>
      </c>
      <c r="AZ36" s="3">
        <v>4</v>
      </c>
      <c r="BA36" s="3">
        <f>AX36*AY36/AZ36/3</f>
        <v>22500</v>
      </c>
      <c r="BB36" s="3">
        <f>SUM(BA36,AW36,AS36)</f>
        <v>28583.333333333332</v>
      </c>
      <c r="BD36" s="5">
        <v>31</v>
      </c>
      <c r="BE36" s="3" t="s">
        <v>249</v>
      </c>
      <c r="BF36" s="3">
        <v>0.28000000000000003</v>
      </c>
      <c r="BG36" s="3">
        <v>300000</v>
      </c>
      <c r="BH36" s="3">
        <v>1.7</v>
      </c>
      <c r="BI36" s="7">
        <v>100000</v>
      </c>
      <c r="BJ36" s="3">
        <f>(BI36*BH36)/2</f>
        <v>85000</v>
      </c>
      <c r="BK36" s="3">
        <v>30</v>
      </c>
      <c r="BL36" s="3">
        <v>3800</v>
      </c>
      <c r="BM36" s="3">
        <f>BL36*BK36</f>
        <v>114000</v>
      </c>
      <c r="BO36" s="5">
        <v>31</v>
      </c>
      <c r="BP36" s="3" t="s">
        <v>249</v>
      </c>
      <c r="BQ36" s="3">
        <v>0.28000000000000003</v>
      </c>
      <c r="BR36" s="3">
        <v>1.7</v>
      </c>
      <c r="BS36" s="3">
        <v>16</v>
      </c>
      <c r="BT36" s="3">
        <v>50</v>
      </c>
      <c r="BU36" s="3">
        <v>50</v>
      </c>
      <c r="BV36" s="3">
        <v>0</v>
      </c>
      <c r="BW36" s="3">
        <v>0</v>
      </c>
      <c r="BX36" s="3">
        <v>20.25</v>
      </c>
      <c r="BZ36" s="5">
        <v>31</v>
      </c>
      <c r="CA36" s="3" t="s">
        <v>249</v>
      </c>
      <c r="CB36" s="3">
        <v>0.28000000000000003</v>
      </c>
      <c r="CC36" s="3">
        <f t="shared" si="10"/>
        <v>28583.333333333332</v>
      </c>
      <c r="CD36" s="3">
        <v>83160.000000000015</v>
      </c>
      <c r="CE36" s="3">
        <f t="shared" si="11"/>
        <v>27720.000000000004</v>
      </c>
      <c r="CF36" s="3">
        <f t="shared" si="12"/>
        <v>56303.333333333336</v>
      </c>
      <c r="CH36" s="5">
        <v>31</v>
      </c>
      <c r="CI36" s="3" t="s">
        <v>249</v>
      </c>
      <c r="CJ36" s="3">
        <v>0.28000000000000003</v>
      </c>
      <c r="CK36" s="3">
        <f t="shared" si="13"/>
        <v>160000</v>
      </c>
      <c r="CL36" s="3">
        <f t="shared" si="14"/>
        <v>180000</v>
      </c>
      <c r="CM36" s="3">
        <f t="shared" si="15"/>
        <v>0</v>
      </c>
      <c r="CN36" s="3">
        <v>84375</v>
      </c>
      <c r="CO36" s="3">
        <f t="shared" si="16"/>
        <v>499000</v>
      </c>
      <c r="CP36" s="3">
        <f t="shared" si="17"/>
        <v>923375</v>
      </c>
      <c r="CR36" s="5">
        <v>31</v>
      </c>
      <c r="CS36" s="3" t="s">
        <v>249</v>
      </c>
      <c r="CT36" s="3">
        <v>0.28000000000000003</v>
      </c>
      <c r="CU36" s="3">
        <f t="shared" si="18"/>
        <v>923375</v>
      </c>
      <c r="CV36" s="3">
        <f t="shared" si="19"/>
        <v>56303.333333333336</v>
      </c>
      <c r="CW36" s="3">
        <f t="shared" si="20"/>
        <v>979678.33333333337</v>
      </c>
      <c r="CY36" s="5">
        <v>31</v>
      </c>
      <c r="CZ36" s="3" t="s">
        <v>249</v>
      </c>
      <c r="DA36" s="3">
        <v>0.28000000000000003</v>
      </c>
      <c r="DB36" s="3">
        <v>1.7</v>
      </c>
      <c r="DC36" s="3">
        <v>3.4000000000000004</v>
      </c>
      <c r="DD36" s="3">
        <f>80*DB36/100*10</f>
        <v>13.600000000000001</v>
      </c>
      <c r="DE36" s="3">
        <v>3800</v>
      </c>
      <c r="DF36" s="3">
        <f t="shared" si="22"/>
        <v>5168000.0000000009</v>
      </c>
      <c r="DG36" s="3">
        <v>979678.33333333337</v>
      </c>
      <c r="DH36" s="3">
        <f t="shared" si="23"/>
        <v>4188321.6666666674</v>
      </c>
      <c r="DI36" s="3">
        <f t="shared" si="24"/>
        <v>14958291.666666668</v>
      </c>
      <c r="DJ36" s="3">
        <f t="shared" si="25"/>
        <v>5.2752008737561829</v>
      </c>
    </row>
    <row r="37" spans="1:114">
      <c r="A37" s="5">
        <v>32</v>
      </c>
      <c r="B37" s="6" t="s">
        <v>223</v>
      </c>
      <c r="C37" s="5">
        <v>56</v>
      </c>
      <c r="D37" s="6" t="s">
        <v>33</v>
      </c>
      <c r="E37" s="6" t="s">
        <v>29</v>
      </c>
      <c r="F37" s="6" t="s">
        <v>32</v>
      </c>
      <c r="H37" s="5">
        <v>32</v>
      </c>
      <c r="I37" s="3" t="s">
        <v>223</v>
      </c>
      <c r="J37" s="3">
        <v>1</v>
      </c>
      <c r="K37" s="3">
        <v>4.8</v>
      </c>
      <c r="L37" s="3">
        <v>4.8</v>
      </c>
      <c r="M37" s="3" t="s">
        <v>64</v>
      </c>
      <c r="N37" s="3">
        <v>60</v>
      </c>
      <c r="O37" s="3">
        <v>200</v>
      </c>
      <c r="P37" s="3">
        <v>0</v>
      </c>
      <c r="Q37" s="3">
        <v>200</v>
      </c>
      <c r="R37" s="3">
        <v>0</v>
      </c>
      <c r="T37" s="5">
        <v>32</v>
      </c>
      <c r="U37" s="3" t="s">
        <v>223</v>
      </c>
      <c r="V37" s="3">
        <v>1</v>
      </c>
      <c r="W37" s="3" t="s">
        <v>64</v>
      </c>
      <c r="X37" s="3">
        <v>60</v>
      </c>
      <c r="Y37" s="3">
        <v>10000</v>
      </c>
      <c r="Z37" s="3">
        <f t="shared" ref="Z37:Z45" si="26">X37*Y37</f>
        <v>600000</v>
      </c>
      <c r="AA37" s="3">
        <v>200</v>
      </c>
      <c r="AB37" s="3">
        <v>1900</v>
      </c>
      <c r="AC37" s="3">
        <f t="shared" ref="AC37:AC45" si="27">AA37*AB37</f>
        <v>380000</v>
      </c>
      <c r="AD37" s="3">
        <v>0</v>
      </c>
      <c r="AE37" s="3">
        <v>1700</v>
      </c>
      <c r="AF37" s="3">
        <f t="shared" ref="AF37:AF45" si="28">AD37*AE37</f>
        <v>0</v>
      </c>
      <c r="AG37" s="3">
        <v>200</v>
      </c>
      <c r="AH37" s="3">
        <v>2400</v>
      </c>
      <c r="AI37" s="3">
        <f t="shared" ref="AI37:AI45" si="29">AG37*AH37</f>
        <v>480000</v>
      </c>
      <c r="AJ37" s="3">
        <v>0</v>
      </c>
      <c r="AK37" s="3">
        <v>0</v>
      </c>
      <c r="AM37" s="5">
        <v>32</v>
      </c>
      <c r="AN37" s="3" t="s">
        <v>223</v>
      </c>
      <c r="AO37" s="3">
        <v>1</v>
      </c>
      <c r="AP37" s="3">
        <v>50000</v>
      </c>
      <c r="AQ37" s="3">
        <v>2</v>
      </c>
      <c r="AR37" s="3">
        <v>4</v>
      </c>
      <c r="AS37" s="3">
        <f t="shared" ref="AS37:AS45" si="30">AP37*AQ37/AR37/3</f>
        <v>8333.3333333333339</v>
      </c>
      <c r="AT37" s="3">
        <v>28000</v>
      </c>
      <c r="AU37" s="3">
        <v>1</v>
      </c>
      <c r="AV37" s="3">
        <v>4</v>
      </c>
      <c r="AW37" s="3">
        <f t="shared" ref="AW37:AW45" si="31">AT37*AU37/AV37/3</f>
        <v>2333.3333333333335</v>
      </c>
      <c r="AX37" s="3">
        <v>275000</v>
      </c>
      <c r="AY37" s="3">
        <v>1</v>
      </c>
      <c r="AZ37" s="3">
        <v>4</v>
      </c>
      <c r="BA37" s="3">
        <f t="shared" ref="BA37:BA45" si="32">AX37*AY37/AZ37/3</f>
        <v>22916.666666666668</v>
      </c>
      <c r="BB37" s="3">
        <f t="shared" ref="BB37:BB45" si="33">SUM(BA37,AW37,AS37)</f>
        <v>33583.333333333336</v>
      </c>
      <c r="BD37" s="5">
        <v>32</v>
      </c>
      <c r="BE37" s="3" t="s">
        <v>223</v>
      </c>
      <c r="BF37" s="3">
        <v>1</v>
      </c>
      <c r="BG37" s="3">
        <v>250000</v>
      </c>
      <c r="BH37" s="3">
        <v>4.8</v>
      </c>
      <c r="BI37" s="7">
        <v>100000</v>
      </c>
      <c r="BJ37" s="3">
        <f t="shared" ref="BJ37:BJ45" si="34">(BI37*BH37)/2</f>
        <v>240000</v>
      </c>
      <c r="BK37" s="3">
        <v>60</v>
      </c>
      <c r="BL37" s="3">
        <v>3800</v>
      </c>
      <c r="BM37" s="3">
        <f t="shared" ref="BM37:BM45" si="35">BL37*BK37</f>
        <v>228000</v>
      </c>
      <c r="BO37" s="5">
        <v>32</v>
      </c>
      <c r="BP37" s="3" t="s">
        <v>223</v>
      </c>
      <c r="BQ37" s="3">
        <v>1</v>
      </c>
      <c r="BR37" s="3">
        <v>4.8</v>
      </c>
      <c r="BS37" s="3">
        <v>60</v>
      </c>
      <c r="BT37" s="3">
        <v>200</v>
      </c>
      <c r="BU37" s="3">
        <v>0</v>
      </c>
      <c r="BV37" s="3">
        <v>200</v>
      </c>
      <c r="BW37" s="3">
        <v>0</v>
      </c>
      <c r="BX37" s="3">
        <v>59.5</v>
      </c>
      <c r="BZ37" s="5">
        <v>32</v>
      </c>
      <c r="CA37" s="3" t="s">
        <v>223</v>
      </c>
      <c r="CB37" s="3">
        <v>1</v>
      </c>
      <c r="CC37" s="3">
        <f t="shared" si="10"/>
        <v>33583.333333333336</v>
      </c>
      <c r="CD37" s="3">
        <v>297000</v>
      </c>
      <c r="CE37" s="3">
        <f t="shared" si="11"/>
        <v>99000</v>
      </c>
      <c r="CF37" s="3">
        <f t="shared" si="12"/>
        <v>132583.33333333334</v>
      </c>
      <c r="CH37" s="5">
        <v>32</v>
      </c>
      <c r="CI37" s="3" t="s">
        <v>223</v>
      </c>
      <c r="CJ37" s="3">
        <v>1</v>
      </c>
      <c r="CK37" s="3">
        <f t="shared" si="13"/>
        <v>600000</v>
      </c>
      <c r="CL37" s="3">
        <f t="shared" si="14"/>
        <v>860000</v>
      </c>
      <c r="CM37" s="3">
        <f t="shared" si="15"/>
        <v>0</v>
      </c>
      <c r="CN37" s="3">
        <v>3240000</v>
      </c>
      <c r="CO37" s="3">
        <f t="shared" si="16"/>
        <v>718000</v>
      </c>
      <c r="CP37" s="3">
        <f t="shared" si="17"/>
        <v>5418000</v>
      </c>
      <c r="CR37" s="5">
        <v>32</v>
      </c>
      <c r="CS37" s="3" t="s">
        <v>223</v>
      </c>
      <c r="CT37" s="3">
        <v>1</v>
      </c>
      <c r="CU37" s="3">
        <f t="shared" si="18"/>
        <v>5418000</v>
      </c>
      <c r="CV37" s="3">
        <f t="shared" si="19"/>
        <v>132583.33333333334</v>
      </c>
      <c r="CW37" s="3">
        <f t="shared" si="20"/>
        <v>5550583.333333333</v>
      </c>
      <c r="CY37" s="5">
        <v>32</v>
      </c>
      <c r="CZ37" s="3" t="s">
        <v>223</v>
      </c>
      <c r="DA37" s="3">
        <v>1</v>
      </c>
      <c r="DB37" s="3">
        <v>4.8</v>
      </c>
      <c r="DC37" s="3">
        <v>9.6</v>
      </c>
      <c r="DD37" s="3">
        <f t="shared" ref="DD37:DD45" si="36">80*DB37/100*10</f>
        <v>38.4</v>
      </c>
      <c r="DE37" s="3">
        <v>3800</v>
      </c>
      <c r="DF37" s="3">
        <f t="shared" si="22"/>
        <v>14592000</v>
      </c>
      <c r="DG37" s="3">
        <v>5550583.333333333</v>
      </c>
      <c r="DH37" s="3">
        <f t="shared" si="23"/>
        <v>9041416.6666666679</v>
      </c>
      <c r="DI37" s="3">
        <f t="shared" si="24"/>
        <v>9041416.6666666679</v>
      </c>
      <c r="DJ37" s="3">
        <f t="shared" si="25"/>
        <v>2.6289128770249373</v>
      </c>
    </row>
    <row r="38" spans="1:114">
      <c r="A38" s="5">
        <v>33</v>
      </c>
      <c r="B38" s="6" t="s">
        <v>250</v>
      </c>
      <c r="C38" s="5">
        <v>54</v>
      </c>
      <c r="D38" s="6" t="s">
        <v>33</v>
      </c>
      <c r="E38" s="6" t="s">
        <v>29</v>
      </c>
      <c r="F38" s="6" t="s">
        <v>32</v>
      </c>
      <c r="H38" s="5">
        <v>33</v>
      </c>
      <c r="I38" s="3" t="s">
        <v>250</v>
      </c>
      <c r="J38" s="3">
        <v>0.5</v>
      </c>
      <c r="K38" s="3">
        <v>2.6</v>
      </c>
      <c r="L38" s="3">
        <v>5.2</v>
      </c>
      <c r="M38" s="3" t="s">
        <v>65</v>
      </c>
      <c r="N38" s="3">
        <v>20</v>
      </c>
      <c r="O38" s="3">
        <v>100</v>
      </c>
      <c r="P38" s="3">
        <v>50</v>
      </c>
      <c r="Q38" s="3">
        <v>300</v>
      </c>
      <c r="R38" s="3">
        <v>0</v>
      </c>
      <c r="T38" s="5">
        <v>33</v>
      </c>
      <c r="U38" s="3" t="s">
        <v>250</v>
      </c>
      <c r="V38" s="3">
        <v>0.5</v>
      </c>
      <c r="W38" s="3" t="s">
        <v>65</v>
      </c>
      <c r="X38" s="3">
        <v>20</v>
      </c>
      <c r="Y38" s="3">
        <v>10000</v>
      </c>
      <c r="Z38" s="3">
        <f t="shared" si="26"/>
        <v>200000</v>
      </c>
      <c r="AA38" s="3">
        <v>100</v>
      </c>
      <c r="AB38" s="3">
        <v>1900</v>
      </c>
      <c r="AC38" s="3">
        <f t="shared" si="27"/>
        <v>190000</v>
      </c>
      <c r="AD38" s="3">
        <v>50</v>
      </c>
      <c r="AE38" s="3">
        <v>1700</v>
      </c>
      <c r="AF38" s="3">
        <f t="shared" si="28"/>
        <v>85000</v>
      </c>
      <c r="AG38" s="3">
        <v>300</v>
      </c>
      <c r="AH38" s="3">
        <v>2400</v>
      </c>
      <c r="AI38" s="3">
        <f t="shared" si="29"/>
        <v>720000</v>
      </c>
      <c r="AJ38" s="3">
        <v>0</v>
      </c>
      <c r="AK38" s="3">
        <v>0</v>
      </c>
      <c r="AM38" s="5">
        <v>33</v>
      </c>
      <c r="AN38" s="3" t="s">
        <v>250</v>
      </c>
      <c r="AO38" s="3">
        <v>0.5</v>
      </c>
      <c r="AP38" s="3">
        <v>45000</v>
      </c>
      <c r="AQ38" s="3">
        <v>1</v>
      </c>
      <c r="AR38" s="3">
        <v>4</v>
      </c>
      <c r="AS38" s="3">
        <f t="shared" si="30"/>
        <v>3750</v>
      </c>
      <c r="AT38" s="3">
        <v>28000</v>
      </c>
      <c r="AU38" s="3">
        <v>1</v>
      </c>
      <c r="AV38" s="3">
        <v>4</v>
      </c>
      <c r="AW38" s="3">
        <f t="shared" si="31"/>
        <v>2333.3333333333335</v>
      </c>
      <c r="AX38" s="3">
        <v>270000</v>
      </c>
      <c r="AY38" s="3">
        <v>1</v>
      </c>
      <c r="AZ38" s="3">
        <v>4</v>
      </c>
      <c r="BA38" s="3">
        <f t="shared" si="32"/>
        <v>22500</v>
      </c>
      <c r="BB38" s="3">
        <f t="shared" si="33"/>
        <v>28583.333333333332</v>
      </c>
      <c r="BD38" s="5">
        <v>33</v>
      </c>
      <c r="BE38" s="3" t="s">
        <v>250</v>
      </c>
      <c r="BF38" s="3">
        <v>0.5</v>
      </c>
      <c r="BG38" s="3">
        <v>600000</v>
      </c>
      <c r="BH38" s="3">
        <v>2.6</v>
      </c>
      <c r="BI38" s="7">
        <v>100000</v>
      </c>
      <c r="BJ38" s="3">
        <f t="shared" si="34"/>
        <v>130000</v>
      </c>
      <c r="BK38" s="3">
        <v>70</v>
      </c>
      <c r="BL38" s="3">
        <v>3800</v>
      </c>
      <c r="BM38" s="3">
        <f t="shared" si="35"/>
        <v>266000</v>
      </c>
      <c r="BO38" s="5">
        <v>33</v>
      </c>
      <c r="BP38" s="3" t="s">
        <v>250</v>
      </c>
      <c r="BQ38" s="3">
        <v>0.5</v>
      </c>
      <c r="BR38" s="3">
        <v>2.6</v>
      </c>
      <c r="BS38" s="3">
        <v>20</v>
      </c>
      <c r="BT38" s="3">
        <v>100</v>
      </c>
      <c r="BU38" s="3">
        <v>50</v>
      </c>
      <c r="BV38" s="3">
        <v>300</v>
      </c>
      <c r="BW38" s="3">
        <v>0</v>
      </c>
      <c r="BX38" s="3">
        <v>27.125</v>
      </c>
      <c r="BZ38" s="5">
        <v>33</v>
      </c>
      <c r="CA38" s="3" t="s">
        <v>250</v>
      </c>
      <c r="CB38" s="3">
        <v>0.5</v>
      </c>
      <c r="CC38" s="3">
        <f t="shared" si="10"/>
        <v>28583.333333333332</v>
      </c>
      <c r="CD38" s="3">
        <v>148500</v>
      </c>
      <c r="CE38" s="3">
        <f t="shared" si="11"/>
        <v>49500</v>
      </c>
      <c r="CF38" s="3">
        <f t="shared" si="12"/>
        <v>78083.333333333328</v>
      </c>
      <c r="CH38" s="5">
        <v>33</v>
      </c>
      <c r="CI38" s="3" t="s">
        <v>250</v>
      </c>
      <c r="CJ38" s="3">
        <v>0.5</v>
      </c>
      <c r="CK38" s="3">
        <f t="shared" si="13"/>
        <v>200000</v>
      </c>
      <c r="CL38" s="3">
        <f t="shared" si="14"/>
        <v>995000</v>
      </c>
      <c r="CM38" s="3">
        <f t="shared" si="15"/>
        <v>0</v>
      </c>
      <c r="CN38" s="3">
        <v>375000</v>
      </c>
      <c r="CO38" s="3">
        <f t="shared" si="16"/>
        <v>996000</v>
      </c>
      <c r="CP38" s="3">
        <f t="shared" si="17"/>
        <v>2566000</v>
      </c>
      <c r="CR38" s="5">
        <v>33</v>
      </c>
      <c r="CS38" s="3" t="s">
        <v>250</v>
      </c>
      <c r="CT38" s="3">
        <v>0.5</v>
      </c>
      <c r="CU38" s="3">
        <f t="shared" si="18"/>
        <v>2566000</v>
      </c>
      <c r="CV38" s="3">
        <f t="shared" si="19"/>
        <v>78083.333333333328</v>
      </c>
      <c r="CW38" s="3">
        <f t="shared" si="20"/>
        <v>2644083.3333333335</v>
      </c>
      <c r="CY38" s="5">
        <v>33</v>
      </c>
      <c r="CZ38" s="3" t="s">
        <v>250</v>
      </c>
      <c r="DA38" s="3">
        <v>0.5</v>
      </c>
      <c r="DB38" s="3">
        <v>2.6</v>
      </c>
      <c r="DC38" s="3">
        <v>5.2</v>
      </c>
      <c r="DD38" s="3">
        <f t="shared" si="36"/>
        <v>20.8</v>
      </c>
      <c r="DE38" s="3">
        <v>3800</v>
      </c>
      <c r="DF38" s="3">
        <f t="shared" si="22"/>
        <v>7904000</v>
      </c>
      <c r="DG38" s="3">
        <v>2644083.3333333335</v>
      </c>
      <c r="DH38" s="3">
        <f t="shared" si="23"/>
        <v>5259916.666666666</v>
      </c>
      <c r="DI38" s="3">
        <f t="shared" si="24"/>
        <v>10519833.333333332</v>
      </c>
      <c r="DJ38" s="3">
        <f t="shared" si="25"/>
        <v>2.9893157679094831</v>
      </c>
    </row>
    <row r="39" spans="1:114">
      <c r="A39" s="5">
        <v>34</v>
      </c>
      <c r="B39" s="6" t="s">
        <v>251</v>
      </c>
      <c r="C39" s="5">
        <v>67</v>
      </c>
      <c r="D39" s="6" t="s">
        <v>28</v>
      </c>
      <c r="E39" s="6" t="s">
        <v>29</v>
      </c>
      <c r="F39" s="6" t="s">
        <v>32</v>
      </c>
      <c r="H39" s="5">
        <v>34</v>
      </c>
      <c r="I39" s="3" t="s">
        <v>251</v>
      </c>
      <c r="J39" s="3">
        <v>1.5</v>
      </c>
      <c r="K39" s="3">
        <v>7</v>
      </c>
      <c r="L39" s="3">
        <v>4.666666666666667</v>
      </c>
      <c r="M39" s="3" t="s">
        <v>63</v>
      </c>
      <c r="N39" s="3">
        <v>40</v>
      </c>
      <c r="O39" s="3">
        <v>200</v>
      </c>
      <c r="P39" s="3">
        <v>100</v>
      </c>
      <c r="Q39" s="3">
        <v>300</v>
      </c>
      <c r="R39" s="3">
        <v>0.27</v>
      </c>
      <c r="T39" s="5">
        <v>34</v>
      </c>
      <c r="U39" s="3" t="s">
        <v>251</v>
      </c>
      <c r="V39" s="3">
        <v>1.5</v>
      </c>
      <c r="W39" s="3" t="s">
        <v>63</v>
      </c>
      <c r="X39" s="3">
        <v>40</v>
      </c>
      <c r="Y39" s="3">
        <v>11000</v>
      </c>
      <c r="Z39" s="3">
        <f t="shared" si="26"/>
        <v>440000</v>
      </c>
      <c r="AA39" s="3">
        <v>200</v>
      </c>
      <c r="AB39" s="3">
        <v>1900</v>
      </c>
      <c r="AC39" s="3">
        <f t="shared" si="27"/>
        <v>380000</v>
      </c>
      <c r="AD39" s="3">
        <v>100</v>
      </c>
      <c r="AE39" s="3">
        <v>1700</v>
      </c>
      <c r="AF39" s="3">
        <f t="shared" si="28"/>
        <v>170000</v>
      </c>
      <c r="AG39" s="3">
        <v>300</v>
      </c>
      <c r="AH39" s="3">
        <v>2400</v>
      </c>
      <c r="AI39" s="3">
        <f t="shared" si="29"/>
        <v>720000</v>
      </c>
      <c r="AJ39" s="3">
        <v>0.27</v>
      </c>
      <c r="AK39" s="3">
        <v>160000</v>
      </c>
      <c r="AM39" s="5">
        <v>34</v>
      </c>
      <c r="AN39" s="3" t="s">
        <v>251</v>
      </c>
      <c r="AO39" s="3">
        <v>1.5</v>
      </c>
      <c r="AP39" s="3">
        <v>50000</v>
      </c>
      <c r="AQ39" s="3">
        <v>2</v>
      </c>
      <c r="AR39" s="3">
        <v>4</v>
      </c>
      <c r="AS39" s="3">
        <f t="shared" si="30"/>
        <v>8333.3333333333339</v>
      </c>
      <c r="AT39" s="3">
        <v>28000</v>
      </c>
      <c r="AU39" s="3">
        <v>2</v>
      </c>
      <c r="AV39" s="3">
        <v>4</v>
      </c>
      <c r="AW39" s="3">
        <f t="shared" si="31"/>
        <v>4666.666666666667</v>
      </c>
      <c r="AX39" s="3">
        <v>270000</v>
      </c>
      <c r="AY39" s="3">
        <v>1</v>
      </c>
      <c r="AZ39" s="3">
        <v>4</v>
      </c>
      <c r="BA39" s="3">
        <f t="shared" si="32"/>
        <v>22500</v>
      </c>
      <c r="BB39" s="3">
        <f t="shared" si="33"/>
        <v>35500</v>
      </c>
      <c r="BD39" s="5">
        <v>34</v>
      </c>
      <c r="BE39" s="3" t="s">
        <v>251</v>
      </c>
      <c r="BF39" s="3">
        <v>1.5</v>
      </c>
      <c r="BG39" s="3">
        <v>1500000</v>
      </c>
      <c r="BH39" s="3">
        <v>7</v>
      </c>
      <c r="BI39" s="7">
        <v>100000</v>
      </c>
      <c r="BJ39" s="3">
        <f t="shared" si="34"/>
        <v>350000</v>
      </c>
      <c r="BK39" s="3">
        <v>210</v>
      </c>
      <c r="BL39" s="3">
        <v>3800</v>
      </c>
      <c r="BM39" s="3">
        <f t="shared" si="35"/>
        <v>798000</v>
      </c>
      <c r="BO39" s="5">
        <v>34</v>
      </c>
      <c r="BP39" s="3" t="s">
        <v>251</v>
      </c>
      <c r="BQ39" s="3">
        <v>1.5</v>
      </c>
      <c r="BR39" s="3">
        <v>7</v>
      </c>
      <c r="BS39" s="3">
        <v>40</v>
      </c>
      <c r="BT39" s="3">
        <v>200</v>
      </c>
      <c r="BU39" s="3">
        <v>100</v>
      </c>
      <c r="BV39" s="3">
        <v>300</v>
      </c>
      <c r="BW39" s="3">
        <v>0.27</v>
      </c>
      <c r="BX39" s="3">
        <v>53</v>
      </c>
      <c r="BZ39" s="5">
        <v>34</v>
      </c>
      <c r="CA39" s="3" t="s">
        <v>251</v>
      </c>
      <c r="CB39" s="3">
        <v>1.5</v>
      </c>
      <c r="CC39" s="3">
        <f t="shared" si="10"/>
        <v>35500</v>
      </c>
      <c r="CD39" s="3">
        <v>445500</v>
      </c>
      <c r="CE39" s="3">
        <f t="shared" si="11"/>
        <v>148500</v>
      </c>
      <c r="CF39" s="3">
        <f t="shared" si="12"/>
        <v>184000</v>
      </c>
      <c r="CH39" s="5">
        <v>34</v>
      </c>
      <c r="CI39" s="3" t="s">
        <v>251</v>
      </c>
      <c r="CJ39" s="3">
        <v>1.5</v>
      </c>
      <c r="CK39" s="3">
        <f t="shared" si="13"/>
        <v>440000</v>
      </c>
      <c r="CL39" s="3">
        <f t="shared" si="14"/>
        <v>1270000</v>
      </c>
      <c r="CM39" s="3">
        <f t="shared" si="15"/>
        <v>160000</v>
      </c>
      <c r="CN39" s="3">
        <v>1500000</v>
      </c>
      <c r="CO39" s="3">
        <f t="shared" si="16"/>
        <v>2648000</v>
      </c>
      <c r="CP39" s="3">
        <f t="shared" si="17"/>
        <v>6018000</v>
      </c>
      <c r="CR39" s="5">
        <v>34</v>
      </c>
      <c r="CS39" s="3" t="s">
        <v>251</v>
      </c>
      <c r="CT39" s="3">
        <v>1.5</v>
      </c>
      <c r="CU39" s="3">
        <f t="shared" si="18"/>
        <v>6018000</v>
      </c>
      <c r="CV39" s="3">
        <f t="shared" si="19"/>
        <v>184000</v>
      </c>
      <c r="CW39" s="3">
        <f t="shared" si="20"/>
        <v>6202000</v>
      </c>
      <c r="CY39" s="5">
        <v>34</v>
      </c>
      <c r="CZ39" s="3" t="s">
        <v>251</v>
      </c>
      <c r="DA39" s="3">
        <v>1.5</v>
      </c>
      <c r="DB39" s="3">
        <v>7</v>
      </c>
      <c r="DC39" s="3">
        <v>14</v>
      </c>
      <c r="DD39" s="3">
        <f t="shared" si="36"/>
        <v>56</v>
      </c>
      <c r="DE39" s="3">
        <v>3800</v>
      </c>
      <c r="DF39" s="3">
        <f t="shared" si="22"/>
        <v>21280000</v>
      </c>
      <c r="DG39" s="3">
        <v>6202000</v>
      </c>
      <c r="DH39" s="3">
        <f t="shared" si="23"/>
        <v>15078000</v>
      </c>
      <c r="DI39" s="3">
        <f t="shared" si="24"/>
        <v>10052000</v>
      </c>
      <c r="DJ39" s="3">
        <f t="shared" si="25"/>
        <v>3.4311512415349887</v>
      </c>
    </row>
    <row r="40" spans="1:114">
      <c r="A40" s="5">
        <v>35</v>
      </c>
      <c r="B40" s="6" t="s">
        <v>252</v>
      </c>
      <c r="C40" s="5">
        <v>48</v>
      </c>
      <c r="D40" s="6" t="s">
        <v>33</v>
      </c>
      <c r="E40" s="6" t="s">
        <v>29</v>
      </c>
      <c r="F40" s="6" t="s">
        <v>32</v>
      </c>
      <c r="H40" s="5">
        <v>35</v>
      </c>
      <c r="I40" s="3" t="s">
        <v>252</v>
      </c>
      <c r="J40" s="3">
        <v>0.125</v>
      </c>
      <c r="K40" s="3">
        <v>0.6</v>
      </c>
      <c r="L40" s="3">
        <v>4.8</v>
      </c>
      <c r="M40" s="3" t="s">
        <v>63</v>
      </c>
      <c r="N40" s="3">
        <v>8</v>
      </c>
      <c r="O40" s="3">
        <v>50</v>
      </c>
      <c r="P40" s="3">
        <v>15</v>
      </c>
      <c r="Q40" s="3">
        <v>0</v>
      </c>
      <c r="R40" s="3">
        <v>0</v>
      </c>
      <c r="T40" s="5">
        <v>35</v>
      </c>
      <c r="U40" s="3" t="s">
        <v>252</v>
      </c>
      <c r="V40" s="3">
        <v>0.125</v>
      </c>
      <c r="W40" s="3" t="s">
        <v>63</v>
      </c>
      <c r="X40" s="3">
        <v>8</v>
      </c>
      <c r="Y40" s="3">
        <v>11000</v>
      </c>
      <c r="Z40" s="3">
        <f t="shared" si="26"/>
        <v>88000</v>
      </c>
      <c r="AA40" s="3">
        <v>50</v>
      </c>
      <c r="AB40" s="3">
        <v>1900</v>
      </c>
      <c r="AC40" s="3">
        <f t="shared" si="27"/>
        <v>95000</v>
      </c>
      <c r="AD40" s="3">
        <v>15</v>
      </c>
      <c r="AE40" s="3">
        <v>1700</v>
      </c>
      <c r="AF40" s="3">
        <f t="shared" si="28"/>
        <v>25500</v>
      </c>
      <c r="AG40" s="3">
        <v>0</v>
      </c>
      <c r="AH40" s="3">
        <v>2400</v>
      </c>
      <c r="AI40" s="3">
        <f t="shared" si="29"/>
        <v>0</v>
      </c>
      <c r="AJ40" s="3">
        <v>0</v>
      </c>
      <c r="AK40" s="3">
        <v>0</v>
      </c>
      <c r="AM40" s="5">
        <v>35</v>
      </c>
      <c r="AN40" s="3" t="s">
        <v>252</v>
      </c>
      <c r="AO40" s="3">
        <v>0.125</v>
      </c>
      <c r="AP40" s="3">
        <v>50000</v>
      </c>
      <c r="AQ40" s="3">
        <v>1</v>
      </c>
      <c r="AR40" s="3">
        <v>4</v>
      </c>
      <c r="AS40" s="3">
        <f t="shared" si="30"/>
        <v>4166.666666666667</v>
      </c>
      <c r="AT40" s="3">
        <v>27000</v>
      </c>
      <c r="AU40" s="3">
        <v>1</v>
      </c>
      <c r="AV40" s="3">
        <v>4</v>
      </c>
      <c r="AW40" s="3">
        <f t="shared" si="31"/>
        <v>2250</v>
      </c>
      <c r="AX40" s="3">
        <v>270000</v>
      </c>
      <c r="AY40" s="3">
        <v>1</v>
      </c>
      <c r="AZ40" s="3">
        <v>4</v>
      </c>
      <c r="BA40" s="3">
        <f t="shared" si="32"/>
        <v>22500</v>
      </c>
      <c r="BB40" s="3">
        <f t="shared" si="33"/>
        <v>28916.666666666668</v>
      </c>
      <c r="BD40" s="5">
        <v>35</v>
      </c>
      <c r="BE40" s="3" t="s">
        <v>252</v>
      </c>
      <c r="BF40" s="3">
        <v>0.125</v>
      </c>
      <c r="BG40" s="3">
        <v>150000</v>
      </c>
      <c r="BH40" s="3">
        <v>0.6</v>
      </c>
      <c r="BI40" s="7">
        <v>100000</v>
      </c>
      <c r="BJ40" s="3">
        <f t="shared" si="34"/>
        <v>30000</v>
      </c>
      <c r="BK40" s="3">
        <v>10</v>
      </c>
      <c r="BL40" s="3">
        <v>3800</v>
      </c>
      <c r="BM40" s="3">
        <f t="shared" si="35"/>
        <v>38000</v>
      </c>
      <c r="BO40" s="5">
        <v>35</v>
      </c>
      <c r="BP40" s="3" t="s">
        <v>252</v>
      </c>
      <c r="BQ40" s="3">
        <v>0.125</v>
      </c>
      <c r="BR40" s="3">
        <v>0.6</v>
      </c>
      <c r="BS40" s="3">
        <v>8</v>
      </c>
      <c r="BT40" s="3">
        <v>50</v>
      </c>
      <c r="BU40" s="3">
        <v>15</v>
      </c>
      <c r="BV40" s="3">
        <v>0</v>
      </c>
      <c r="BW40" s="3">
        <v>0</v>
      </c>
      <c r="BX40" s="3">
        <v>32.625</v>
      </c>
      <c r="BZ40" s="5">
        <v>35</v>
      </c>
      <c r="CA40" s="3" t="s">
        <v>252</v>
      </c>
      <c r="CB40" s="3">
        <v>0.125</v>
      </c>
      <c r="CC40" s="3">
        <f t="shared" si="10"/>
        <v>28916.666666666668</v>
      </c>
      <c r="CD40" s="3">
        <v>37125</v>
      </c>
      <c r="CE40" s="3">
        <f t="shared" si="11"/>
        <v>12375</v>
      </c>
      <c r="CF40" s="3">
        <f t="shared" si="12"/>
        <v>41291.666666666672</v>
      </c>
      <c r="CH40" s="5">
        <v>35</v>
      </c>
      <c r="CI40" s="3" t="s">
        <v>252</v>
      </c>
      <c r="CJ40" s="3">
        <v>0.125</v>
      </c>
      <c r="CK40" s="3">
        <f t="shared" si="13"/>
        <v>88000</v>
      </c>
      <c r="CL40" s="3">
        <f t="shared" si="14"/>
        <v>120500</v>
      </c>
      <c r="CM40" s="3">
        <f t="shared" si="15"/>
        <v>0</v>
      </c>
      <c r="CN40" s="3">
        <v>140625</v>
      </c>
      <c r="CO40" s="3">
        <f t="shared" si="16"/>
        <v>218000</v>
      </c>
      <c r="CP40" s="3">
        <f t="shared" si="17"/>
        <v>567125</v>
      </c>
      <c r="CR40" s="5">
        <v>35</v>
      </c>
      <c r="CS40" s="3" t="s">
        <v>252</v>
      </c>
      <c r="CT40" s="3">
        <v>0.125</v>
      </c>
      <c r="CU40" s="3">
        <f t="shared" si="18"/>
        <v>567125</v>
      </c>
      <c r="CV40" s="3">
        <f t="shared" si="19"/>
        <v>41291.666666666672</v>
      </c>
      <c r="CW40" s="3">
        <f t="shared" si="20"/>
        <v>608416.66666666663</v>
      </c>
      <c r="CY40" s="5">
        <v>35</v>
      </c>
      <c r="CZ40" s="3" t="s">
        <v>252</v>
      </c>
      <c r="DA40" s="3">
        <v>0.125</v>
      </c>
      <c r="DB40" s="3">
        <v>0.6</v>
      </c>
      <c r="DC40" s="3">
        <v>1.2</v>
      </c>
      <c r="DD40" s="3">
        <f t="shared" si="36"/>
        <v>4.8</v>
      </c>
      <c r="DE40" s="3">
        <v>3800</v>
      </c>
      <c r="DF40" s="3">
        <f t="shared" si="22"/>
        <v>1824000</v>
      </c>
      <c r="DG40" s="3">
        <v>608416.66666666663</v>
      </c>
      <c r="DH40" s="3">
        <f t="shared" si="23"/>
        <v>1215583.3333333335</v>
      </c>
      <c r="DI40" s="3">
        <f t="shared" si="24"/>
        <v>9724666.6666666679</v>
      </c>
      <c r="DJ40" s="3">
        <f t="shared" si="25"/>
        <v>2.9979454869196003</v>
      </c>
    </row>
    <row r="41" spans="1:114">
      <c r="A41" s="5">
        <v>36</v>
      </c>
      <c r="B41" s="6" t="s">
        <v>203</v>
      </c>
      <c r="C41" s="5">
        <v>75</v>
      </c>
      <c r="D41" s="6" t="s">
        <v>31</v>
      </c>
      <c r="E41" s="6" t="s">
        <v>29</v>
      </c>
      <c r="F41" s="6" t="s">
        <v>32</v>
      </c>
      <c r="H41" s="5">
        <v>36</v>
      </c>
      <c r="I41" s="3" t="s">
        <v>203</v>
      </c>
      <c r="J41" s="3">
        <v>0.75</v>
      </c>
      <c r="K41" s="3">
        <v>3</v>
      </c>
      <c r="L41" s="3">
        <v>4</v>
      </c>
      <c r="M41" s="3" t="s">
        <v>61</v>
      </c>
      <c r="N41" s="3">
        <v>30</v>
      </c>
      <c r="O41" s="3">
        <v>150</v>
      </c>
      <c r="P41" s="3">
        <v>150</v>
      </c>
      <c r="Q41" s="3">
        <v>150</v>
      </c>
      <c r="R41" s="3">
        <v>0</v>
      </c>
      <c r="T41" s="5">
        <v>36</v>
      </c>
      <c r="U41" s="3" t="s">
        <v>203</v>
      </c>
      <c r="V41" s="3">
        <v>0.75</v>
      </c>
      <c r="W41" s="3" t="s">
        <v>61</v>
      </c>
      <c r="X41" s="3">
        <v>30</v>
      </c>
      <c r="Y41" s="3">
        <v>10000</v>
      </c>
      <c r="Z41" s="3">
        <f t="shared" si="26"/>
        <v>300000</v>
      </c>
      <c r="AA41" s="3">
        <v>150</v>
      </c>
      <c r="AB41" s="3">
        <v>1900</v>
      </c>
      <c r="AC41" s="3">
        <f t="shared" si="27"/>
        <v>285000</v>
      </c>
      <c r="AD41" s="3">
        <v>150</v>
      </c>
      <c r="AE41" s="3">
        <v>1700</v>
      </c>
      <c r="AF41" s="3">
        <f t="shared" si="28"/>
        <v>255000</v>
      </c>
      <c r="AG41" s="3">
        <v>150</v>
      </c>
      <c r="AH41" s="3">
        <v>2400</v>
      </c>
      <c r="AI41" s="3">
        <f t="shared" si="29"/>
        <v>360000</v>
      </c>
      <c r="AJ41" s="3">
        <v>0</v>
      </c>
      <c r="AK41" s="3">
        <v>0</v>
      </c>
      <c r="AM41" s="5">
        <v>36</v>
      </c>
      <c r="AN41" s="3" t="s">
        <v>203</v>
      </c>
      <c r="AO41" s="3">
        <v>0.75</v>
      </c>
      <c r="AP41" s="3">
        <v>50000</v>
      </c>
      <c r="AQ41" s="3">
        <v>2</v>
      </c>
      <c r="AR41" s="3">
        <v>4</v>
      </c>
      <c r="AS41" s="3">
        <f t="shared" si="30"/>
        <v>8333.3333333333339</v>
      </c>
      <c r="AT41" s="3">
        <v>28000</v>
      </c>
      <c r="AU41" s="3">
        <v>2</v>
      </c>
      <c r="AV41" s="3">
        <v>4</v>
      </c>
      <c r="AW41" s="3">
        <f t="shared" si="31"/>
        <v>4666.666666666667</v>
      </c>
      <c r="AX41" s="3">
        <v>275000</v>
      </c>
      <c r="AY41" s="3">
        <v>1</v>
      </c>
      <c r="AZ41" s="3">
        <v>4</v>
      </c>
      <c r="BA41" s="3">
        <f t="shared" si="32"/>
        <v>22916.666666666668</v>
      </c>
      <c r="BB41" s="3">
        <f t="shared" si="33"/>
        <v>35916.666666666672</v>
      </c>
      <c r="BD41" s="5">
        <v>36</v>
      </c>
      <c r="BE41" s="3" t="s">
        <v>203</v>
      </c>
      <c r="BF41" s="3">
        <v>0.75</v>
      </c>
      <c r="BG41" s="3">
        <v>900000</v>
      </c>
      <c r="BH41" s="3">
        <v>3</v>
      </c>
      <c r="BI41" s="7">
        <v>100000</v>
      </c>
      <c r="BJ41" s="3">
        <f t="shared" si="34"/>
        <v>150000</v>
      </c>
      <c r="BK41" s="3">
        <v>16</v>
      </c>
      <c r="BL41" s="3">
        <v>3800</v>
      </c>
      <c r="BM41" s="3">
        <f t="shared" si="35"/>
        <v>60800</v>
      </c>
      <c r="BO41" s="5">
        <v>36</v>
      </c>
      <c r="BP41" s="3" t="s">
        <v>203</v>
      </c>
      <c r="BQ41" s="3">
        <v>0.75</v>
      </c>
      <c r="BR41" s="3">
        <v>3</v>
      </c>
      <c r="BS41" s="3">
        <v>30</v>
      </c>
      <c r="BT41" s="3">
        <v>150</v>
      </c>
      <c r="BU41" s="3">
        <v>150</v>
      </c>
      <c r="BV41" s="3">
        <v>150</v>
      </c>
      <c r="BW41" s="3">
        <v>0</v>
      </c>
      <c r="BX41" s="3">
        <v>21.375</v>
      </c>
      <c r="BZ41" s="5">
        <v>36</v>
      </c>
      <c r="CA41" s="3" t="s">
        <v>203</v>
      </c>
      <c r="CB41" s="3">
        <v>0.75</v>
      </c>
      <c r="CC41" s="3">
        <f t="shared" si="10"/>
        <v>35916.666666666672</v>
      </c>
      <c r="CD41" s="3">
        <v>222750</v>
      </c>
      <c r="CE41" s="3">
        <f t="shared" si="11"/>
        <v>74250</v>
      </c>
      <c r="CF41" s="3">
        <f t="shared" si="12"/>
        <v>110166.66666666667</v>
      </c>
      <c r="CH41" s="5">
        <v>36</v>
      </c>
      <c r="CI41" s="3" t="s">
        <v>203</v>
      </c>
      <c r="CJ41" s="3">
        <v>0.75</v>
      </c>
      <c r="CK41" s="3">
        <f t="shared" si="13"/>
        <v>300000</v>
      </c>
      <c r="CL41" s="3">
        <f t="shared" si="14"/>
        <v>900000</v>
      </c>
      <c r="CM41" s="3">
        <f t="shared" si="15"/>
        <v>0</v>
      </c>
      <c r="CN41" s="3">
        <v>525000</v>
      </c>
      <c r="CO41" s="3">
        <f t="shared" si="16"/>
        <v>1110800</v>
      </c>
      <c r="CP41" s="3">
        <f t="shared" si="17"/>
        <v>2835800</v>
      </c>
      <c r="CR41" s="5">
        <v>36</v>
      </c>
      <c r="CS41" s="3" t="s">
        <v>203</v>
      </c>
      <c r="CT41" s="3">
        <v>0.75</v>
      </c>
      <c r="CU41" s="3">
        <f t="shared" si="18"/>
        <v>2835800</v>
      </c>
      <c r="CV41" s="3">
        <f t="shared" si="19"/>
        <v>110166.66666666667</v>
      </c>
      <c r="CW41" s="3">
        <f t="shared" si="20"/>
        <v>2945966.6666666665</v>
      </c>
      <c r="CY41" s="5">
        <v>36</v>
      </c>
      <c r="CZ41" s="3" t="s">
        <v>203</v>
      </c>
      <c r="DA41" s="3">
        <v>0.75</v>
      </c>
      <c r="DB41" s="3">
        <v>3</v>
      </c>
      <c r="DC41" s="3">
        <v>6</v>
      </c>
      <c r="DD41" s="3">
        <f t="shared" si="36"/>
        <v>24</v>
      </c>
      <c r="DE41" s="3">
        <v>3800</v>
      </c>
      <c r="DF41" s="3">
        <f t="shared" si="22"/>
        <v>9120000</v>
      </c>
      <c r="DG41" s="3">
        <v>2945966.6666666665</v>
      </c>
      <c r="DH41" s="3">
        <f t="shared" si="23"/>
        <v>6174033.333333334</v>
      </c>
      <c r="DI41" s="3">
        <f t="shared" si="24"/>
        <v>8232044.444444445</v>
      </c>
      <c r="DJ41" s="3">
        <f t="shared" si="25"/>
        <v>3.0957580420688173</v>
      </c>
    </row>
    <row r="42" spans="1:114">
      <c r="A42" s="5">
        <v>37</v>
      </c>
      <c r="B42" s="6" t="s">
        <v>253</v>
      </c>
      <c r="C42" s="5">
        <v>48</v>
      </c>
      <c r="D42" s="6" t="s">
        <v>31</v>
      </c>
      <c r="E42" s="6" t="s">
        <v>29</v>
      </c>
      <c r="F42" s="6" t="s">
        <v>30</v>
      </c>
      <c r="H42" s="5">
        <v>37</v>
      </c>
      <c r="I42" s="3" t="s">
        <v>253</v>
      </c>
      <c r="J42" s="3">
        <v>0.25</v>
      </c>
      <c r="K42" s="3">
        <v>1.6</v>
      </c>
      <c r="L42" s="3">
        <v>6.4</v>
      </c>
      <c r="M42" s="3" t="s">
        <v>65</v>
      </c>
      <c r="N42" s="3">
        <v>10</v>
      </c>
      <c r="O42" s="3">
        <v>50</v>
      </c>
      <c r="P42" s="3">
        <v>0</v>
      </c>
      <c r="Q42" s="3">
        <v>50</v>
      </c>
      <c r="R42" s="3">
        <v>0</v>
      </c>
      <c r="T42" s="5">
        <v>37</v>
      </c>
      <c r="U42" s="3" t="s">
        <v>253</v>
      </c>
      <c r="V42" s="3">
        <v>0.25</v>
      </c>
      <c r="W42" s="3" t="s">
        <v>65</v>
      </c>
      <c r="X42" s="3">
        <v>10</v>
      </c>
      <c r="Y42" s="3">
        <v>10000</v>
      </c>
      <c r="Z42" s="3">
        <f t="shared" si="26"/>
        <v>100000</v>
      </c>
      <c r="AA42" s="3">
        <v>50</v>
      </c>
      <c r="AB42" s="3">
        <v>1900</v>
      </c>
      <c r="AC42" s="3">
        <f t="shared" si="27"/>
        <v>95000</v>
      </c>
      <c r="AD42" s="3">
        <v>0</v>
      </c>
      <c r="AE42" s="3">
        <v>1700</v>
      </c>
      <c r="AF42" s="3">
        <f t="shared" si="28"/>
        <v>0</v>
      </c>
      <c r="AG42" s="3">
        <v>50</v>
      </c>
      <c r="AH42" s="3">
        <v>2400</v>
      </c>
      <c r="AI42" s="3">
        <f t="shared" si="29"/>
        <v>120000</v>
      </c>
      <c r="AJ42" s="3">
        <v>0</v>
      </c>
      <c r="AK42" s="3">
        <v>0</v>
      </c>
      <c r="AM42" s="5">
        <v>37</v>
      </c>
      <c r="AN42" s="3" t="s">
        <v>253</v>
      </c>
      <c r="AO42" s="3">
        <v>0.25</v>
      </c>
      <c r="AP42" s="3">
        <v>45000</v>
      </c>
      <c r="AQ42" s="3">
        <v>1</v>
      </c>
      <c r="AR42" s="3">
        <v>4</v>
      </c>
      <c r="AS42" s="3">
        <f t="shared" si="30"/>
        <v>3750</v>
      </c>
      <c r="AT42" s="3">
        <v>28000</v>
      </c>
      <c r="AU42" s="3">
        <v>2</v>
      </c>
      <c r="AV42" s="3">
        <v>4</v>
      </c>
      <c r="AW42" s="3">
        <f t="shared" si="31"/>
        <v>4666.666666666667</v>
      </c>
      <c r="AX42" s="3">
        <v>275000</v>
      </c>
      <c r="AY42" s="3">
        <v>1</v>
      </c>
      <c r="AZ42" s="3">
        <v>4</v>
      </c>
      <c r="BA42" s="3">
        <f t="shared" si="32"/>
        <v>22916.666666666668</v>
      </c>
      <c r="BB42" s="3">
        <f t="shared" si="33"/>
        <v>31333.333333333336</v>
      </c>
      <c r="BD42" s="5">
        <v>37</v>
      </c>
      <c r="BE42" s="3" t="s">
        <v>253</v>
      </c>
      <c r="BF42" s="3">
        <v>0.25</v>
      </c>
      <c r="BG42" s="3">
        <v>250000</v>
      </c>
      <c r="BH42" s="3">
        <v>1.6</v>
      </c>
      <c r="BI42" s="7">
        <v>100000</v>
      </c>
      <c r="BJ42" s="3">
        <f t="shared" si="34"/>
        <v>80000</v>
      </c>
      <c r="BK42" s="3">
        <v>28</v>
      </c>
      <c r="BL42" s="3">
        <v>3800</v>
      </c>
      <c r="BM42" s="3">
        <f t="shared" si="35"/>
        <v>106400</v>
      </c>
      <c r="BO42" s="5">
        <v>37</v>
      </c>
      <c r="BP42" s="3" t="s">
        <v>253</v>
      </c>
      <c r="BQ42" s="3">
        <v>0.25</v>
      </c>
      <c r="BR42" s="3">
        <v>1.6</v>
      </c>
      <c r="BS42" s="3">
        <v>10</v>
      </c>
      <c r="BT42" s="3">
        <v>50</v>
      </c>
      <c r="BU42" s="3">
        <v>0</v>
      </c>
      <c r="BV42" s="3">
        <v>50</v>
      </c>
      <c r="BW42" s="3">
        <v>0</v>
      </c>
      <c r="BX42" s="3">
        <v>17.125</v>
      </c>
      <c r="BZ42" s="5">
        <v>37</v>
      </c>
      <c r="CA42" s="3" t="s">
        <v>253</v>
      </c>
      <c r="CB42" s="3">
        <v>0.25</v>
      </c>
      <c r="CC42" s="3">
        <f t="shared" si="10"/>
        <v>31333.333333333336</v>
      </c>
      <c r="CD42" s="3">
        <v>74250</v>
      </c>
      <c r="CE42" s="3">
        <f t="shared" si="11"/>
        <v>24750</v>
      </c>
      <c r="CF42" s="3">
        <f t="shared" si="12"/>
        <v>56083.333333333336</v>
      </c>
      <c r="CH42" s="5">
        <v>37</v>
      </c>
      <c r="CI42" s="3" t="s">
        <v>253</v>
      </c>
      <c r="CJ42" s="3">
        <v>0.25</v>
      </c>
      <c r="CK42" s="3">
        <f t="shared" si="13"/>
        <v>100000</v>
      </c>
      <c r="CL42" s="3">
        <f t="shared" si="14"/>
        <v>215000</v>
      </c>
      <c r="CM42" s="3">
        <f t="shared" si="15"/>
        <v>0</v>
      </c>
      <c r="CN42" s="3">
        <v>168750</v>
      </c>
      <c r="CO42" s="3">
        <f t="shared" si="16"/>
        <v>436400</v>
      </c>
      <c r="CP42" s="3">
        <f t="shared" si="17"/>
        <v>920150</v>
      </c>
      <c r="CR42" s="5">
        <v>37</v>
      </c>
      <c r="CS42" s="3" t="s">
        <v>253</v>
      </c>
      <c r="CT42" s="3">
        <v>0.25</v>
      </c>
      <c r="CU42" s="3">
        <f t="shared" si="18"/>
        <v>920150</v>
      </c>
      <c r="CV42" s="3">
        <f t="shared" si="19"/>
        <v>56083.333333333336</v>
      </c>
      <c r="CW42" s="3">
        <f t="shared" si="20"/>
        <v>976233.33333333337</v>
      </c>
      <c r="CY42" s="5">
        <v>37</v>
      </c>
      <c r="CZ42" s="3" t="s">
        <v>253</v>
      </c>
      <c r="DA42" s="3">
        <v>0.25</v>
      </c>
      <c r="DB42" s="3">
        <v>1.6</v>
      </c>
      <c r="DC42" s="3">
        <v>3.2</v>
      </c>
      <c r="DD42" s="3">
        <f t="shared" si="36"/>
        <v>12.8</v>
      </c>
      <c r="DE42" s="3">
        <v>3800</v>
      </c>
      <c r="DF42" s="3">
        <f t="shared" si="22"/>
        <v>4864000</v>
      </c>
      <c r="DG42" s="3">
        <v>976233.33333333337</v>
      </c>
      <c r="DH42" s="3">
        <f t="shared" si="23"/>
        <v>3887766.6666666665</v>
      </c>
      <c r="DI42" s="3">
        <f t="shared" si="24"/>
        <v>15551066.666666666</v>
      </c>
      <c r="DJ42" s="3">
        <f t="shared" si="25"/>
        <v>4.9824154061529002</v>
      </c>
    </row>
    <row r="43" spans="1:114">
      <c r="A43" s="5">
        <v>38</v>
      </c>
      <c r="B43" s="6" t="s">
        <v>254</v>
      </c>
      <c r="C43" s="5">
        <v>52</v>
      </c>
      <c r="D43" s="6" t="s">
        <v>28</v>
      </c>
      <c r="E43" s="6" t="s">
        <v>29</v>
      </c>
      <c r="F43" s="6" t="s">
        <v>32</v>
      </c>
      <c r="H43" s="5">
        <v>38</v>
      </c>
      <c r="I43" s="3" t="s">
        <v>254</v>
      </c>
      <c r="J43" s="3">
        <v>0.5</v>
      </c>
      <c r="K43" s="3">
        <v>2.5</v>
      </c>
      <c r="L43" s="3">
        <v>5</v>
      </c>
      <c r="M43" s="3" t="s">
        <v>63</v>
      </c>
      <c r="N43" s="3">
        <v>20</v>
      </c>
      <c r="O43" s="3">
        <v>100</v>
      </c>
      <c r="P43" s="3">
        <v>100</v>
      </c>
      <c r="Q43" s="3">
        <v>250</v>
      </c>
      <c r="R43" s="3">
        <v>0</v>
      </c>
      <c r="T43" s="5">
        <v>38</v>
      </c>
      <c r="U43" s="3" t="s">
        <v>254</v>
      </c>
      <c r="V43" s="3">
        <v>0.5</v>
      </c>
      <c r="W43" s="3" t="s">
        <v>63</v>
      </c>
      <c r="X43" s="3">
        <v>20</v>
      </c>
      <c r="Y43" s="3">
        <v>11000</v>
      </c>
      <c r="Z43" s="3">
        <f t="shared" si="26"/>
        <v>220000</v>
      </c>
      <c r="AA43" s="3">
        <v>100</v>
      </c>
      <c r="AB43" s="3">
        <v>1900</v>
      </c>
      <c r="AC43" s="3">
        <f t="shared" si="27"/>
        <v>190000</v>
      </c>
      <c r="AD43" s="3">
        <v>100</v>
      </c>
      <c r="AE43" s="3">
        <v>1700</v>
      </c>
      <c r="AF43" s="3">
        <f t="shared" si="28"/>
        <v>170000</v>
      </c>
      <c r="AG43" s="3">
        <v>250</v>
      </c>
      <c r="AH43" s="3">
        <v>2400</v>
      </c>
      <c r="AI43" s="3">
        <f t="shared" si="29"/>
        <v>600000</v>
      </c>
      <c r="AJ43" s="3">
        <v>0</v>
      </c>
      <c r="AK43" s="3">
        <v>0</v>
      </c>
      <c r="AM43" s="5">
        <v>38</v>
      </c>
      <c r="AN43" s="3" t="s">
        <v>254</v>
      </c>
      <c r="AO43" s="3">
        <v>0.5</v>
      </c>
      <c r="AP43" s="3">
        <v>50000</v>
      </c>
      <c r="AQ43" s="3">
        <v>2</v>
      </c>
      <c r="AR43" s="3">
        <v>4</v>
      </c>
      <c r="AS43" s="3">
        <f t="shared" si="30"/>
        <v>8333.3333333333339</v>
      </c>
      <c r="AT43" s="3">
        <v>28000</v>
      </c>
      <c r="AU43" s="3">
        <v>2</v>
      </c>
      <c r="AV43" s="3">
        <v>4</v>
      </c>
      <c r="AW43" s="3">
        <f t="shared" si="31"/>
        <v>4666.666666666667</v>
      </c>
      <c r="AX43" s="3">
        <v>275000</v>
      </c>
      <c r="AY43" s="3">
        <v>1</v>
      </c>
      <c r="AZ43" s="3">
        <v>4</v>
      </c>
      <c r="BA43" s="3">
        <f t="shared" si="32"/>
        <v>22916.666666666668</v>
      </c>
      <c r="BB43" s="3">
        <f t="shared" si="33"/>
        <v>35916.666666666672</v>
      </c>
      <c r="BD43" s="5">
        <v>38</v>
      </c>
      <c r="BE43" s="3" t="s">
        <v>254</v>
      </c>
      <c r="BF43" s="3">
        <v>0.5</v>
      </c>
      <c r="BG43" s="3">
        <v>600000</v>
      </c>
      <c r="BH43" s="3">
        <v>2.5</v>
      </c>
      <c r="BI43" s="7">
        <v>100000</v>
      </c>
      <c r="BJ43" s="3">
        <f t="shared" si="34"/>
        <v>125000</v>
      </c>
      <c r="BK43" s="3">
        <v>70</v>
      </c>
      <c r="BL43" s="3">
        <v>3800</v>
      </c>
      <c r="BM43" s="3">
        <f t="shared" si="35"/>
        <v>266000</v>
      </c>
      <c r="BO43" s="5">
        <v>38</v>
      </c>
      <c r="BP43" s="3" t="s">
        <v>254</v>
      </c>
      <c r="BQ43" s="3">
        <v>0.5</v>
      </c>
      <c r="BR43" s="3">
        <v>2.5</v>
      </c>
      <c r="BS43" s="3">
        <v>20</v>
      </c>
      <c r="BT43" s="3">
        <v>100</v>
      </c>
      <c r="BU43" s="3">
        <v>100</v>
      </c>
      <c r="BV43" s="3">
        <v>250</v>
      </c>
      <c r="BW43" s="3">
        <v>0</v>
      </c>
      <c r="BX43" s="3">
        <v>38.75</v>
      </c>
      <c r="BZ43" s="5">
        <v>38</v>
      </c>
      <c r="CA43" s="3" t="s">
        <v>254</v>
      </c>
      <c r="CB43" s="3">
        <v>0.5</v>
      </c>
      <c r="CC43" s="3">
        <f t="shared" si="10"/>
        <v>35916.666666666672</v>
      </c>
      <c r="CD43" s="3">
        <v>148500</v>
      </c>
      <c r="CE43" s="3">
        <f t="shared" si="11"/>
        <v>49500</v>
      </c>
      <c r="CF43" s="3">
        <f t="shared" si="12"/>
        <v>85416.666666666672</v>
      </c>
      <c r="CH43" s="5">
        <v>38</v>
      </c>
      <c r="CI43" s="3" t="s">
        <v>254</v>
      </c>
      <c r="CJ43" s="3">
        <v>0.5</v>
      </c>
      <c r="CK43" s="3">
        <f t="shared" si="13"/>
        <v>220000</v>
      </c>
      <c r="CL43" s="3">
        <f t="shared" si="14"/>
        <v>960000</v>
      </c>
      <c r="CM43" s="3">
        <f t="shared" si="15"/>
        <v>0</v>
      </c>
      <c r="CN43" s="3">
        <v>1800000</v>
      </c>
      <c r="CO43" s="3">
        <f t="shared" si="16"/>
        <v>991000</v>
      </c>
      <c r="CP43" s="3">
        <f t="shared" si="17"/>
        <v>3971000</v>
      </c>
      <c r="CR43" s="5">
        <v>38</v>
      </c>
      <c r="CS43" s="3" t="s">
        <v>254</v>
      </c>
      <c r="CT43" s="3">
        <v>0.5</v>
      </c>
      <c r="CU43" s="3">
        <f t="shared" si="18"/>
        <v>3971000</v>
      </c>
      <c r="CV43" s="3">
        <f t="shared" si="19"/>
        <v>85416.666666666672</v>
      </c>
      <c r="CW43" s="3">
        <f t="shared" si="20"/>
        <v>4056416.6666666665</v>
      </c>
      <c r="CY43" s="5">
        <v>38</v>
      </c>
      <c r="CZ43" s="3" t="s">
        <v>254</v>
      </c>
      <c r="DA43" s="3">
        <v>0.5</v>
      </c>
      <c r="DB43" s="3">
        <v>2.5</v>
      </c>
      <c r="DC43" s="3">
        <v>5</v>
      </c>
      <c r="DD43" s="3">
        <f t="shared" si="36"/>
        <v>20</v>
      </c>
      <c r="DE43" s="3">
        <v>3800</v>
      </c>
      <c r="DF43" s="3">
        <f t="shared" si="22"/>
        <v>7600000</v>
      </c>
      <c r="DG43" s="3">
        <v>4056416.6666666665</v>
      </c>
      <c r="DH43" s="3">
        <f t="shared" si="23"/>
        <v>3543583.3333333335</v>
      </c>
      <c r="DI43" s="3">
        <f t="shared" si="24"/>
        <v>7087166.666666667</v>
      </c>
      <c r="DJ43" s="3">
        <f t="shared" si="25"/>
        <v>1.8735747889146825</v>
      </c>
    </row>
    <row r="44" spans="1:114">
      <c r="A44" s="5">
        <v>39</v>
      </c>
      <c r="B44" s="6" t="s">
        <v>255</v>
      </c>
      <c r="C44" s="5">
        <v>39</v>
      </c>
      <c r="D44" s="6" t="s">
        <v>28</v>
      </c>
      <c r="E44" s="6" t="s">
        <v>29</v>
      </c>
      <c r="F44" s="6" t="s">
        <v>32</v>
      </c>
      <c r="H44" s="5">
        <v>39</v>
      </c>
      <c r="I44" s="3" t="s">
        <v>255</v>
      </c>
      <c r="J44" s="3">
        <v>0.4</v>
      </c>
      <c r="K44" s="3">
        <v>1.2</v>
      </c>
      <c r="L44" s="3">
        <v>2.9999999999999996</v>
      </c>
      <c r="M44" s="3" t="s">
        <v>64</v>
      </c>
      <c r="N44" s="3">
        <v>16</v>
      </c>
      <c r="O44" s="3">
        <v>100</v>
      </c>
      <c r="P44" s="3">
        <v>50</v>
      </c>
      <c r="Q44" s="3">
        <v>200</v>
      </c>
      <c r="R44" s="3">
        <v>0</v>
      </c>
      <c r="T44" s="5">
        <v>39</v>
      </c>
      <c r="U44" s="3" t="s">
        <v>255</v>
      </c>
      <c r="V44" s="3">
        <v>0.4</v>
      </c>
      <c r="W44" s="3" t="s">
        <v>64</v>
      </c>
      <c r="X44" s="3">
        <v>16</v>
      </c>
      <c r="Y44" s="3">
        <v>10000</v>
      </c>
      <c r="Z44" s="3">
        <f t="shared" si="26"/>
        <v>160000</v>
      </c>
      <c r="AA44" s="3">
        <v>100</v>
      </c>
      <c r="AB44" s="3">
        <v>1900</v>
      </c>
      <c r="AC44" s="3">
        <f t="shared" si="27"/>
        <v>190000</v>
      </c>
      <c r="AD44" s="3">
        <v>50</v>
      </c>
      <c r="AE44" s="3">
        <v>1700</v>
      </c>
      <c r="AF44" s="3">
        <f t="shared" si="28"/>
        <v>85000</v>
      </c>
      <c r="AG44" s="3">
        <v>200</v>
      </c>
      <c r="AH44" s="3">
        <v>2400</v>
      </c>
      <c r="AI44" s="3">
        <f t="shared" si="29"/>
        <v>480000</v>
      </c>
      <c r="AJ44" s="3">
        <v>0</v>
      </c>
      <c r="AK44" s="3">
        <v>0</v>
      </c>
      <c r="AM44" s="5">
        <v>39</v>
      </c>
      <c r="AN44" s="3" t="s">
        <v>255</v>
      </c>
      <c r="AO44" s="3">
        <v>0.4</v>
      </c>
      <c r="AP44" s="3">
        <v>45000</v>
      </c>
      <c r="AQ44" s="3">
        <v>2</v>
      </c>
      <c r="AR44" s="3">
        <v>4</v>
      </c>
      <c r="AS44" s="3">
        <f t="shared" si="30"/>
        <v>7500</v>
      </c>
      <c r="AT44" s="3">
        <v>28000</v>
      </c>
      <c r="AU44" s="3">
        <v>1</v>
      </c>
      <c r="AV44" s="3">
        <v>4</v>
      </c>
      <c r="AW44" s="3">
        <f t="shared" si="31"/>
        <v>2333.3333333333335</v>
      </c>
      <c r="AX44" s="3">
        <v>275000</v>
      </c>
      <c r="AY44" s="3">
        <v>1</v>
      </c>
      <c r="AZ44" s="3">
        <v>4</v>
      </c>
      <c r="BA44" s="3">
        <f t="shared" si="32"/>
        <v>22916.666666666668</v>
      </c>
      <c r="BB44" s="3">
        <f t="shared" si="33"/>
        <v>32750</v>
      </c>
      <c r="BD44" s="5">
        <v>39</v>
      </c>
      <c r="BE44" s="3" t="s">
        <v>255</v>
      </c>
      <c r="BF44" s="3">
        <v>0.4</v>
      </c>
      <c r="BG44" s="3">
        <v>350000</v>
      </c>
      <c r="BH44" s="3">
        <v>1.2</v>
      </c>
      <c r="BI44" s="7">
        <v>100000</v>
      </c>
      <c r="BJ44" s="3">
        <f t="shared" si="34"/>
        <v>60000</v>
      </c>
      <c r="BK44" s="3">
        <v>36</v>
      </c>
      <c r="BL44" s="3">
        <v>3800</v>
      </c>
      <c r="BM44" s="3">
        <f t="shared" si="35"/>
        <v>136800</v>
      </c>
      <c r="BO44" s="5">
        <v>39</v>
      </c>
      <c r="BP44" s="3" t="s">
        <v>255</v>
      </c>
      <c r="BQ44" s="3">
        <v>0.4</v>
      </c>
      <c r="BR44" s="3">
        <v>1.2</v>
      </c>
      <c r="BS44" s="3">
        <v>16</v>
      </c>
      <c r="BT44" s="3">
        <v>100</v>
      </c>
      <c r="BU44" s="3">
        <v>50</v>
      </c>
      <c r="BV44" s="3">
        <v>200</v>
      </c>
      <c r="BW44" s="3">
        <v>0</v>
      </c>
      <c r="BX44" s="3">
        <v>19.25</v>
      </c>
      <c r="BZ44" s="5">
        <v>39</v>
      </c>
      <c r="CA44" s="3" t="s">
        <v>255</v>
      </c>
      <c r="CB44" s="3">
        <v>0.4</v>
      </c>
      <c r="CC44" s="3">
        <f t="shared" si="10"/>
        <v>32750</v>
      </c>
      <c r="CD44" s="3">
        <v>118800</v>
      </c>
      <c r="CE44" s="3">
        <f t="shared" si="11"/>
        <v>39600</v>
      </c>
      <c r="CF44" s="3">
        <f t="shared" si="12"/>
        <v>72350</v>
      </c>
      <c r="CH44" s="5">
        <v>39</v>
      </c>
      <c r="CI44" s="3" t="s">
        <v>255</v>
      </c>
      <c r="CJ44" s="3">
        <v>0.4</v>
      </c>
      <c r="CK44" s="3">
        <f t="shared" si="13"/>
        <v>160000</v>
      </c>
      <c r="CL44" s="3">
        <f t="shared" si="14"/>
        <v>755000</v>
      </c>
      <c r="CM44" s="3">
        <f t="shared" si="15"/>
        <v>0</v>
      </c>
      <c r="CN44" s="3">
        <v>175781.25</v>
      </c>
      <c r="CO44" s="3">
        <f t="shared" si="16"/>
        <v>546800</v>
      </c>
      <c r="CP44" s="3">
        <f t="shared" si="17"/>
        <v>1637581.25</v>
      </c>
      <c r="CR44" s="5">
        <v>39</v>
      </c>
      <c r="CS44" s="3" t="s">
        <v>255</v>
      </c>
      <c r="CT44" s="3">
        <v>0.4</v>
      </c>
      <c r="CU44" s="3">
        <f t="shared" si="18"/>
        <v>1637581.25</v>
      </c>
      <c r="CV44" s="3">
        <f t="shared" si="19"/>
        <v>72350</v>
      </c>
      <c r="CW44" s="3">
        <f t="shared" si="20"/>
        <v>1709931.25</v>
      </c>
      <c r="CY44" s="5">
        <v>39</v>
      </c>
      <c r="CZ44" s="3" t="s">
        <v>255</v>
      </c>
      <c r="DA44" s="3">
        <v>0.4</v>
      </c>
      <c r="DB44" s="3">
        <v>1.2</v>
      </c>
      <c r="DC44" s="3">
        <v>2.4</v>
      </c>
      <c r="DD44" s="3">
        <f t="shared" si="36"/>
        <v>9.6</v>
      </c>
      <c r="DE44" s="3">
        <v>3800</v>
      </c>
      <c r="DF44" s="3">
        <f t="shared" si="22"/>
        <v>3648000</v>
      </c>
      <c r="DG44" s="3">
        <v>1709931.25</v>
      </c>
      <c r="DH44" s="3">
        <f t="shared" si="23"/>
        <v>1938068.75</v>
      </c>
      <c r="DI44" s="3">
        <f t="shared" si="24"/>
        <v>4845171.875</v>
      </c>
      <c r="DJ44" s="3">
        <f t="shared" si="25"/>
        <v>2.1334191067623332</v>
      </c>
    </row>
    <row r="45" spans="1:114">
      <c r="A45" s="5">
        <v>40</v>
      </c>
      <c r="B45" s="6" t="s">
        <v>256</v>
      </c>
      <c r="C45" s="5">
        <v>48</v>
      </c>
      <c r="D45" s="6" t="s">
        <v>31</v>
      </c>
      <c r="E45" s="6" t="s">
        <v>29</v>
      </c>
      <c r="F45" s="6" t="s">
        <v>30</v>
      </c>
      <c r="H45" s="5">
        <v>40</v>
      </c>
      <c r="I45" s="3" t="s">
        <v>256</v>
      </c>
      <c r="J45" s="3">
        <v>0.2</v>
      </c>
      <c r="K45" s="3">
        <v>1.3</v>
      </c>
      <c r="L45" s="3">
        <v>6.5</v>
      </c>
      <c r="M45" s="3" t="s">
        <v>61</v>
      </c>
      <c r="N45" s="3">
        <v>8</v>
      </c>
      <c r="O45" s="3">
        <v>50</v>
      </c>
      <c r="P45" s="3">
        <v>50</v>
      </c>
      <c r="Q45" s="3">
        <v>0</v>
      </c>
      <c r="R45" s="3">
        <v>0</v>
      </c>
      <c r="T45" s="5">
        <v>40</v>
      </c>
      <c r="U45" s="3" t="s">
        <v>256</v>
      </c>
      <c r="V45" s="3">
        <v>0.2</v>
      </c>
      <c r="W45" s="3" t="s">
        <v>61</v>
      </c>
      <c r="X45" s="3">
        <v>8</v>
      </c>
      <c r="Y45" s="3">
        <v>10000</v>
      </c>
      <c r="Z45" s="3">
        <f t="shared" si="26"/>
        <v>80000</v>
      </c>
      <c r="AA45" s="3">
        <v>50</v>
      </c>
      <c r="AB45" s="3">
        <v>1900</v>
      </c>
      <c r="AC45" s="3">
        <f t="shared" si="27"/>
        <v>95000</v>
      </c>
      <c r="AD45" s="3">
        <v>50</v>
      </c>
      <c r="AE45" s="3">
        <v>1700</v>
      </c>
      <c r="AF45" s="3">
        <f t="shared" si="28"/>
        <v>85000</v>
      </c>
      <c r="AG45" s="3">
        <v>0</v>
      </c>
      <c r="AH45" s="3">
        <v>2400</v>
      </c>
      <c r="AI45" s="3">
        <f t="shared" si="29"/>
        <v>0</v>
      </c>
      <c r="AJ45" s="3">
        <v>0</v>
      </c>
      <c r="AK45" s="3">
        <v>0</v>
      </c>
      <c r="AM45" s="5">
        <v>40</v>
      </c>
      <c r="AN45" s="3" t="s">
        <v>256</v>
      </c>
      <c r="AO45" s="3">
        <v>0.2</v>
      </c>
      <c r="AP45" s="3">
        <v>45000</v>
      </c>
      <c r="AQ45" s="3">
        <v>2</v>
      </c>
      <c r="AR45" s="3">
        <v>4</v>
      </c>
      <c r="AS45" s="3">
        <f t="shared" si="30"/>
        <v>7500</v>
      </c>
      <c r="AT45" s="3">
        <v>28000</v>
      </c>
      <c r="AU45" s="3">
        <v>1</v>
      </c>
      <c r="AV45" s="3">
        <v>4</v>
      </c>
      <c r="AW45" s="3">
        <f t="shared" si="31"/>
        <v>2333.3333333333335</v>
      </c>
      <c r="AX45" s="3">
        <v>275000</v>
      </c>
      <c r="AY45" s="3">
        <v>1</v>
      </c>
      <c r="AZ45" s="3">
        <v>4</v>
      </c>
      <c r="BA45" s="3">
        <f t="shared" si="32"/>
        <v>22916.666666666668</v>
      </c>
      <c r="BB45" s="3">
        <f t="shared" si="33"/>
        <v>32750</v>
      </c>
      <c r="BD45" s="5">
        <v>40</v>
      </c>
      <c r="BE45" s="3" t="s">
        <v>256</v>
      </c>
      <c r="BF45" s="3">
        <v>0.2</v>
      </c>
      <c r="BG45" s="3">
        <v>200000</v>
      </c>
      <c r="BH45" s="3">
        <v>1.3</v>
      </c>
      <c r="BI45" s="7">
        <v>100000</v>
      </c>
      <c r="BJ45" s="3">
        <f t="shared" si="34"/>
        <v>65000</v>
      </c>
      <c r="BK45" s="3">
        <v>20</v>
      </c>
      <c r="BL45" s="3">
        <v>3800</v>
      </c>
      <c r="BM45" s="3">
        <f t="shared" si="35"/>
        <v>76000</v>
      </c>
      <c r="BO45" s="5">
        <v>40</v>
      </c>
      <c r="BP45" s="3" t="s">
        <v>256</v>
      </c>
      <c r="BQ45" s="3">
        <v>0.2</v>
      </c>
      <c r="BR45" s="3">
        <v>1.3</v>
      </c>
      <c r="BS45" s="3">
        <v>8</v>
      </c>
      <c r="BT45" s="3">
        <v>50</v>
      </c>
      <c r="BU45" s="3">
        <v>50</v>
      </c>
      <c r="BV45" s="3">
        <v>0</v>
      </c>
      <c r="BW45" s="3">
        <v>0</v>
      </c>
      <c r="BX45" s="3">
        <v>16.875</v>
      </c>
      <c r="BZ45" s="5">
        <v>40</v>
      </c>
      <c r="CA45" s="3" t="s">
        <v>256</v>
      </c>
      <c r="CB45" s="3">
        <v>0.2</v>
      </c>
      <c r="CC45" s="3">
        <f t="shared" si="10"/>
        <v>32750</v>
      </c>
      <c r="CD45" s="3">
        <v>59400</v>
      </c>
      <c r="CE45" s="3">
        <f t="shared" si="11"/>
        <v>19800</v>
      </c>
      <c r="CF45" s="3">
        <f t="shared" si="12"/>
        <v>52550</v>
      </c>
      <c r="CH45" s="5">
        <v>40</v>
      </c>
      <c r="CI45" s="3" t="s">
        <v>256</v>
      </c>
      <c r="CJ45" s="3">
        <v>0.2</v>
      </c>
      <c r="CK45" s="3">
        <f t="shared" si="13"/>
        <v>80000</v>
      </c>
      <c r="CL45" s="3">
        <f t="shared" si="14"/>
        <v>180000</v>
      </c>
      <c r="CM45" s="3">
        <f t="shared" si="15"/>
        <v>0</v>
      </c>
      <c r="CN45" s="3">
        <v>150000</v>
      </c>
      <c r="CO45" s="3">
        <f t="shared" si="16"/>
        <v>341000</v>
      </c>
      <c r="CP45" s="3">
        <f t="shared" si="17"/>
        <v>751000</v>
      </c>
      <c r="CR45" s="5">
        <v>40</v>
      </c>
      <c r="CS45" s="3" t="s">
        <v>256</v>
      </c>
      <c r="CT45" s="3">
        <v>0.2</v>
      </c>
      <c r="CU45" s="3">
        <f t="shared" si="18"/>
        <v>751000</v>
      </c>
      <c r="CV45" s="3">
        <f t="shared" si="19"/>
        <v>52550</v>
      </c>
      <c r="CW45" s="3">
        <f t="shared" si="20"/>
        <v>803550</v>
      </c>
      <c r="CY45" s="5">
        <v>40</v>
      </c>
      <c r="CZ45" s="3" t="s">
        <v>256</v>
      </c>
      <c r="DA45" s="3">
        <v>0.2</v>
      </c>
      <c r="DB45" s="3">
        <v>1.3</v>
      </c>
      <c r="DC45" s="3">
        <v>2.6</v>
      </c>
      <c r="DD45" s="3">
        <f t="shared" si="36"/>
        <v>10.4</v>
      </c>
      <c r="DE45" s="3">
        <v>3800</v>
      </c>
      <c r="DF45" s="3">
        <f t="shared" si="22"/>
        <v>3952000</v>
      </c>
      <c r="DG45" s="3">
        <v>803550</v>
      </c>
      <c r="DH45" s="3">
        <f t="shared" si="23"/>
        <v>3148450</v>
      </c>
      <c r="DI45" s="3">
        <f t="shared" si="24"/>
        <v>15742250</v>
      </c>
      <c r="DJ45" s="3">
        <f t="shared" si="25"/>
        <v>4.9181755957936657</v>
      </c>
    </row>
    <row r="46" spans="1:114">
      <c r="A46" s="5">
        <v>41</v>
      </c>
      <c r="B46" s="6" t="s">
        <v>285</v>
      </c>
      <c r="C46" s="5">
        <v>49</v>
      </c>
      <c r="D46" s="6" t="s">
        <v>33</v>
      </c>
      <c r="E46" s="6" t="s">
        <v>29</v>
      </c>
      <c r="F46" s="6" t="s">
        <v>30</v>
      </c>
      <c r="H46" s="5">
        <v>41</v>
      </c>
      <c r="I46" s="6" t="s">
        <v>285</v>
      </c>
      <c r="J46" s="11">
        <v>0.5</v>
      </c>
      <c r="K46" s="12">
        <v>1.8</v>
      </c>
      <c r="L46" s="21">
        <v>3.6</v>
      </c>
      <c r="M46" s="6" t="s">
        <v>63</v>
      </c>
      <c r="N46" s="20">
        <v>25</v>
      </c>
      <c r="O46" s="13">
        <v>50</v>
      </c>
      <c r="P46" s="13">
        <v>50</v>
      </c>
      <c r="Q46" s="13">
        <v>100</v>
      </c>
      <c r="R46" s="6">
        <v>0</v>
      </c>
      <c r="T46" s="5">
        <v>41</v>
      </c>
      <c r="U46" s="3" t="s">
        <v>285</v>
      </c>
      <c r="V46" s="3">
        <v>0.5</v>
      </c>
      <c r="W46" s="3" t="s">
        <v>63</v>
      </c>
      <c r="X46" s="3">
        <v>25</v>
      </c>
      <c r="Y46" s="3">
        <v>10000</v>
      </c>
      <c r="Z46" s="3">
        <f>X46*Y46</f>
        <v>250000</v>
      </c>
      <c r="AA46" s="3">
        <v>50</v>
      </c>
      <c r="AB46" s="3">
        <v>1900</v>
      </c>
      <c r="AC46" s="3">
        <f>AA46*AB46</f>
        <v>95000</v>
      </c>
      <c r="AD46" s="3">
        <v>50</v>
      </c>
      <c r="AE46" s="3">
        <v>1700</v>
      </c>
      <c r="AF46" s="3">
        <f>AD46*AE46</f>
        <v>85000</v>
      </c>
      <c r="AG46" s="3">
        <v>100</v>
      </c>
      <c r="AH46" s="3">
        <v>2400</v>
      </c>
      <c r="AI46" s="3">
        <f>AG46*AH46</f>
        <v>240000</v>
      </c>
      <c r="AJ46" s="3">
        <v>0</v>
      </c>
      <c r="AK46" s="3">
        <v>0</v>
      </c>
      <c r="AM46" s="5">
        <v>41</v>
      </c>
      <c r="AN46" s="3" t="s">
        <v>285</v>
      </c>
      <c r="AO46" s="3">
        <v>0.5</v>
      </c>
      <c r="AP46" s="3">
        <v>45000</v>
      </c>
      <c r="AQ46" s="3">
        <v>1</v>
      </c>
      <c r="AR46" s="3">
        <v>4</v>
      </c>
      <c r="AS46" s="3">
        <f>AP46*AQ46/AR46/3</f>
        <v>3750</v>
      </c>
      <c r="AT46" s="3">
        <v>28000</v>
      </c>
      <c r="AU46" s="3">
        <v>1</v>
      </c>
      <c r="AV46" s="3">
        <v>4</v>
      </c>
      <c r="AW46" s="3">
        <f>AT46*AU46/AV46/3</f>
        <v>2333.3333333333335</v>
      </c>
      <c r="AX46" s="3">
        <v>270000</v>
      </c>
      <c r="AY46" s="3">
        <v>1</v>
      </c>
      <c r="AZ46" s="3">
        <v>4</v>
      </c>
      <c r="BA46" s="3">
        <f>AX46*AY46/AZ46/3</f>
        <v>22500</v>
      </c>
      <c r="BB46" s="3">
        <f>SUM(BA46,AW46,AS46)</f>
        <v>28583.333333333332</v>
      </c>
      <c r="BD46" s="5">
        <v>41</v>
      </c>
      <c r="BE46" s="3" t="s">
        <v>285</v>
      </c>
      <c r="BF46" s="3">
        <v>0.5</v>
      </c>
      <c r="BG46" s="3">
        <v>375000</v>
      </c>
      <c r="BH46" s="3">
        <v>1.8</v>
      </c>
      <c r="BI46" s="7">
        <v>100000</v>
      </c>
      <c r="BJ46" s="3">
        <f>(BI46*BH46)/2</f>
        <v>90000</v>
      </c>
      <c r="BK46" s="3">
        <v>50</v>
      </c>
      <c r="BL46" s="3">
        <v>3800</v>
      </c>
      <c r="BM46" s="3">
        <f>BL46*BK46</f>
        <v>190000</v>
      </c>
      <c r="BO46" s="5">
        <v>41</v>
      </c>
      <c r="BP46" s="3" t="s">
        <v>285</v>
      </c>
      <c r="BQ46" s="3">
        <v>0.5</v>
      </c>
      <c r="BR46" s="3">
        <v>1.6</v>
      </c>
      <c r="BS46" s="3">
        <v>25</v>
      </c>
      <c r="BT46" s="3">
        <v>50</v>
      </c>
      <c r="BU46" s="3">
        <v>50</v>
      </c>
      <c r="BV46" s="3">
        <v>100</v>
      </c>
      <c r="BW46" s="3">
        <v>0</v>
      </c>
      <c r="BX46" s="3">
        <v>37.25</v>
      </c>
      <c r="BZ46" s="5">
        <v>41</v>
      </c>
      <c r="CA46" s="3" t="s">
        <v>285</v>
      </c>
      <c r="CB46" s="3">
        <v>0.5</v>
      </c>
      <c r="CC46" s="3">
        <f t="shared" si="10"/>
        <v>28583.333333333332</v>
      </c>
      <c r="CD46" s="3">
        <v>150000</v>
      </c>
      <c r="CE46" s="3">
        <f t="shared" si="11"/>
        <v>50000</v>
      </c>
      <c r="CF46" s="3">
        <f t="shared" si="12"/>
        <v>78583.333333333328</v>
      </c>
      <c r="CH46" s="5">
        <v>41</v>
      </c>
      <c r="CI46" s="3" t="s">
        <v>285</v>
      </c>
      <c r="CJ46" s="3">
        <v>0.5</v>
      </c>
      <c r="CK46" s="3">
        <f t="shared" si="13"/>
        <v>250000</v>
      </c>
      <c r="CL46" s="3">
        <f t="shared" si="14"/>
        <v>420000</v>
      </c>
      <c r="CM46" s="3">
        <f t="shared" si="15"/>
        <v>0</v>
      </c>
      <c r="CN46" s="3">
        <v>759375</v>
      </c>
      <c r="CO46" s="3">
        <f t="shared" si="16"/>
        <v>655000</v>
      </c>
      <c r="CP46" s="3">
        <f t="shared" si="17"/>
        <v>2084375</v>
      </c>
      <c r="CR46" s="5">
        <v>41</v>
      </c>
      <c r="CS46" s="3" t="s">
        <v>285</v>
      </c>
      <c r="CT46" s="3">
        <v>0.5</v>
      </c>
      <c r="CU46" s="3">
        <f t="shared" si="18"/>
        <v>2084375</v>
      </c>
      <c r="CV46" s="3">
        <f t="shared" si="19"/>
        <v>78583.333333333328</v>
      </c>
      <c r="CW46" s="3">
        <f t="shared" si="20"/>
        <v>2162958.3333333335</v>
      </c>
      <c r="CY46" s="5">
        <v>41</v>
      </c>
      <c r="CZ46" s="3" t="s">
        <v>285</v>
      </c>
      <c r="DA46" s="3">
        <v>0.5</v>
      </c>
      <c r="DB46" s="3">
        <v>1.6</v>
      </c>
      <c r="DC46" s="3">
        <v>3.5999999999999996</v>
      </c>
      <c r="DD46" s="3">
        <f>80*DB46/100*10</f>
        <v>12.8</v>
      </c>
      <c r="DE46" s="3">
        <v>3800</v>
      </c>
      <c r="DF46" s="3">
        <f t="shared" si="22"/>
        <v>4864000</v>
      </c>
      <c r="DG46" s="3">
        <v>2162958.3333333335</v>
      </c>
      <c r="DH46" s="3">
        <f t="shared" si="23"/>
        <v>2701041.6666666665</v>
      </c>
      <c r="DI46" s="3">
        <f t="shared" si="24"/>
        <v>5402083.333333333</v>
      </c>
      <c r="DJ46" s="3">
        <f t="shared" si="25"/>
        <v>2.2487719365837684</v>
      </c>
    </row>
    <row r="47" spans="1:114">
      <c r="A47" s="5">
        <v>42</v>
      </c>
      <c r="B47" s="6" t="s">
        <v>286</v>
      </c>
      <c r="C47" s="5">
        <v>42</v>
      </c>
      <c r="D47" s="6" t="s">
        <v>33</v>
      </c>
      <c r="E47" s="6" t="s">
        <v>29</v>
      </c>
      <c r="F47" s="6" t="s">
        <v>32</v>
      </c>
      <c r="H47" s="5">
        <v>42</v>
      </c>
      <c r="I47" s="6" t="s">
        <v>293</v>
      </c>
      <c r="J47" s="11">
        <v>0.125</v>
      </c>
      <c r="K47" s="12">
        <v>0.6</v>
      </c>
      <c r="L47" s="22">
        <v>4.8</v>
      </c>
      <c r="M47" s="6" t="s">
        <v>64</v>
      </c>
      <c r="N47" s="20">
        <v>10</v>
      </c>
      <c r="O47" s="13">
        <v>50</v>
      </c>
      <c r="P47" s="13">
        <v>50</v>
      </c>
      <c r="Q47" s="13">
        <v>50</v>
      </c>
      <c r="R47" s="6">
        <v>0</v>
      </c>
      <c r="T47" s="5">
        <v>42</v>
      </c>
      <c r="U47" s="3" t="s">
        <v>286</v>
      </c>
      <c r="V47" s="3">
        <v>0.125</v>
      </c>
      <c r="W47" s="3" t="s">
        <v>64</v>
      </c>
      <c r="X47" s="3">
        <v>10</v>
      </c>
      <c r="Y47" s="3">
        <v>11000</v>
      </c>
      <c r="Z47" s="3">
        <f t="shared" ref="Z47:Z55" si="37">X47*Y47</f>
        <v>110000</v>
      </c>
      <c r="AA47" s="3">
        <v>50</v>
      </c>
      <c r="AB47" s="3">
        <v>1900</v>
      </c>
      <c r="AC47" s="3">
        <f t="shared" ref="AC47:AC55" si="38">AA47*AB47</f>
        <v>95000</v>
      </c>
      <c r="AD47" s="3">
        <v>50</v>
      </c>
      <c r="AE47" s="3">
        <v>1700</v>
      </c>
      <c r="AF47" s="3">
        <f t="shared" ref="AF47:AF55" si="39">AD47*AE47</f>
        <v>85000</v>
      </c>
      <c r="AG47" s="3">
        <v>50</v>
      </c>
      <c r="AH47" s="3">
        <v>2400</v>
      </c>
      <c r="AI47" s="3">
        <f t="shared" ref="AI47:AI55" si="40">AG47*AH47</f>
        <v>120000</v>
      </c>
      <c r="AJ47" s="3">
        <v>0</v>
      </c>
      <c r="AK47" s="3">
        <v>0</v>
      </c>
      <c r="AM47" s="5">
        <v>42</v>
      </c>
      <c r="AN47" s="3" t="s">
        <v>293</v>
      </c>
      <c r="AO47" s="3">
        <v>0.125</v>
      </c>
      <c r="AP47" s="3">
        <v>50000</v>
      </c>
      <c r="AQ47" s="3">
        <v>2</v>
      </c>
      <c r="AR47" s="3">
        <v>4</v>
      </c>
      <c r="AS47" s="3">
        <f t="shared" ref="AS47:AS55" si="41">AP47*AQ47/AR47/3</f>
        <v>8333.3333333333339</v>
      </c>
      <c r="AT47" s="3">
        <v>28000</v>
      </c>
      <c r="AU47" s="3">
        <v>1</v>
      </c>
      <c r="AV47" s="3">
        <v>4</v>
      </c>
      <c r="AW47" s="3">
        <f t="shared" ref="AW47:AW55" si="42">AT47*AU47/AV47/3</f>
        <v>2333.3333333333335</v>
      </c>
      <c r="AX47" s="3">
        <v>275000</v>
      </c>
      <c r="AY47" s="3">
        <v>1</v>
      </c>
      <c r="AZ47" s="3">
        <v>4</v>
      </c>
      <c r="BA47" s="3">
        <f t="shared" ref="BA47:BA55" si="43">AX47*AY47/AZ47/3</f>
        <v>22916.666666666668</v>
      </c>
      <c r="BB47" s="3">
        <f t="shared" ref="BB47:BB55" si="44">SUM(BA47,AW47,AS47)</f>
        <v>33583.333333333336</v>
      </c>
      <c r="BD47" s="5">
        <v>42</v>
      </c>
      <c r="BE47" s="3" t="s">
        <v>293</v>
      </c>
      <c r="BF47" s="3">
        <v>0.125</v>
      </c>
      <c r="BG47" s="3">
        <v>500000</v>
      </c>
      <c r="BH47" s="3">
        <v>0.6</v>
      </c>
      <c r="BI47" s="7">
        <v>100000</v>
      </c>
      <c r="BJ47" s="3">
        <f t="shared" ref="BJ47:BJ55" si="45">(BI47*BH47)/2</f>
        <v>30000</v>
      </c>
      <c r="BK47" s="3">
        <v>11</v>
      </c>
      <c r="BL47" s="3">
        <v>3800</v>
      </c>
      <c r="BM47" s="3">
        <f t="shared" ref="BM47:BM55" si="46">BL47*BK47</f>
        <v>41800</v>
      </c>
      <c r="BO47" s="5">
        <v>42</v>
      </c>
      <c r="BP47" s="3" t="s">
        <v>293</v>
      </c>
      <c r="BQ47" s="3">
        <v>0.125</v>
      </c>
      <c r="BR47" s="3">
        <v>0.6</v>
      </c>
      <c r="BS47" s="3">
        <v>10</v>
      </c>
      <c r="BT47" s="3">
        <v>50</v>
      </c>
      <c r="BU47" s="3">
        <v>50</v>
      </c>
      <c r="BV47" s="3">
        <v>50</v>
      </c>
      <c r="BW47" s="3">
        <v>0</v>
      </c>
      <c r="BX47" s="3">
        <v>20.625</v>
      </c>
      <c r="BZ47" s="5">
        <v>42</v>
      </c>
      <c r="CA47" s="3" t="s">
        <v>293</v>
      </c>
      <c r="CB47" s="3">
        <v>0.125</v>
      </c>
      <c r="CC47" s="3">
        <f t="shared" si="10"/>
        <v>33583.333333333336</v>
      </c>
      <c r="CD47" s="3">
        <v>50000</v>
      </c>
      <c r="CE47" s="3">
        <f t="shared" si="11"/>
        <v>16666.666666666668</v>
      </c>
      <c r="CF47" s="3">
        <f t="shared" si="12"/>
        <v>50250</v>
      </c>
      <c r="CH47" s="5">
        <v>42</v>
      </c>
      <c r="CI47" s="3" t="s">
        <v>293</v>
      </c>
      <c r="CJ47" s="3">
        <v>0.125</v>
      </c>
      <c r="CK47" s="3">
        <f t="shared" si="13"/>
        <v>110000</v>
      </c>
      <c r="CL47" s="3">
        <f t="shared" si="14"/>
        <v>300000</v>
      </c>
      <c r="CM47" s="3">
        <f t="shared" si="15"/>
        <v>0</v>
      </c>
      <c r="CN47" s="3">
        <v>112500</v>
      </c>
      <c r="CO47" s="3">
        <f t="shared" si="16"/>
        <v>571800</v>
      </c>
      <c r="CP47" s="3">
        <f t="shared" si="17"/>
        <v>1094300</v>
      </c>
      <c r="CR47" s="5">
        <v>42</v>
      </c>
      <c r="CS47" s="3" t="s">
        <v>293</v>
      </c>
      <c r="CT47" s="3">
        <v>0.125</v>
      </c>
      <c r="CU47" s="3">
        <f t="shared" si="18"/>
        <v>1094300</v>
      </c>
      <c r="CV47" s="3">
        <f t="shared" si="19"/>
        <v>50250</v>
      </c>
      <c r="CW47" s="3">
        <f t="shared" si="20"/>
        <v>1144550</v>
      </c>
      <c r="CY47" s="5">
        <v>42</v>
      </c>
      <c r="CZ47" s="3" t="s">
        <v>293</v>
      </c>
      <c r="DA47" s="3">
        <v>0.125</v>
      </c>
      <c r="DB47" s="3">
        <v>0.6</v>
      </c>
      <c r="DC47" s="3">
        <v>1.2</v>
      </c>
      <c r="DD47" s="3">
        <f t="shared" ref="DD47:DD55" si="47">80*DB47/100*10</f>
        <v>4.8</v>
      </c>
      <c r="DE47" s="3">
        <v>3800</v>
      </c>
      <c r="DF47" s="3">
        <f t="shared" si="22"/>
        <v>1824000</v>
      </c>
      <c r="DG47" s="3">
        <v>1144550</v>
      </c>
      <c r="DH47" s="3">
        <f t="shared" si="23"/>
        <v>679450</v>
      </c>
      <c r="DI47" s="3">
        <f t="shared" si="24"/>
        <v>5435600</v>
      </c>
      <c r="DJ47" s="3">
        <f t="shared" si="25"/>
        <v>1.5936394216067451</v>
      </c>
    </row>
    <row r="48" spans="1:114">
      <c r="A48" s="5">
        <v>43</v>
      </c>
      <c r="B48" s="6" t="s">
        <v>119</v>
      </c>
      <c r="C48" s="5">
        <v>60</v>
      </c>
      <c r="D48" s="6" t="s">
        <v>28</v>
      </c>
      <c r="E48" s="6" t="s">
        <v>29</v>
      </c>
      <c r="F48" s="6" t="s">
        <v>30</v>
      </c>
      <c r="H48" s="5">
        <v>43</v>
      </c>
      <c r="I48" s="6" t="s">
        <v>119</v>
      </c>
      <c r="J48" s="11">
        <v>0.125</v>
      </c>
      <c r="K48" s="12">
        <v>0.65</v>
      </c>
      <c r="L48" s="22">
        <v>5.2</v>
      </c>
      <c r="M48" s="6" t="s">
        <v>184</v>
      </c>
      <c r="N48" s="20">
        <v>10</v>
      </c>
      <c r="O48" s="13">
        <v>50</v>
      </c>
      <c r="P48" s="13">
        <v>50</v>
      </c>
      <c r="Q48" s="13">
        <v>50</v>
      </c>
      <c r="R48" s="6">
        <v>0</v>
      </c>
      <c r="T48" s="5">
        <v>43</v>
      </c>
      <c r="U48" s="3" t="s">
        <v>119</v>
      </c>
      <c r="V48" s="3">
        <v>0.125</v>
      </c>
      <c r="W48" s="3" t="s">
        <v>184</v>
      </c>
      <c r="X48" s="3">
        <v>10</v>
      </c>
      <c r="Y48" s="3">
        <v>10000</v>
      </c>
      <c r="Z48" s="3">
        <f t="shared" si="37"/>
        <v>100000</v>
      </c>
      <c r="AA48" s="3">
        <v>50</v>
      </c>
      <c r="AB48" s="3">
        <v>1900</v>
      </c>
      <c r="AC48" s="3">
        <f t="shared" si="38"/>
        <v>95000</v>
      </c>
      <c r="AD48" s="3">
        <v>50</v>
      </c>
      <c r="AE48" s="3">
        <v>1700</v>
      </c>
      <c r="AF48" s="3">
        <f t="shared" si="39"/>
        <v>85000</v>
      </c>
      <c r="AG48" s="3">
        <v>50</v>
      </c>
      <c r="AH48" s="3">
        <v>2400</v>
      </c>
      <c r="AI48" s="3">
        <f t="shared" si="40"/>
        <v>120000</v>
      </c>
      <c r="AJ48" s="3">
        <v>0</v>
      </c>
      <c r="AK48" s="3">
        <v>0</v>
      </c>
      <c r="AM48" s="5">
        <v>43</v>
      </c>
      <c r="AN48" s="3" t="s">
        <v>119</v>
      </c>
      <c r="AO48" s="3">
        <v>0.125</v>
      </c>
      <c r="AP48" s="3">
        <v>45000</v>
      </c>
      <c r="AQ48" s="3">
        <v>1</v>
      </c>
      <c r="AR48" s="3">
        <v>4</v>
      </c>
      <c r="AS48" s="3">
        <f t="shared" si="41"/>
        <v>3750</v>
      </c>
      <c r="AT48" s="3">
        <v>28000</v>
      </c>
      <c r="AU48" s="3">
        <v>1</v>
      </c>
      <c r="AV48" s="3">
        <v>4</v>
      </c>
      <c r="AW48" s="3">
        <f t="shared" si="42"/>
        <v>2333.3333333333335</v>
      </c>
      <c r="AX48" s="3">
        <v>270000</v>
      </c>
      <c r="AY48" s="3">
        <v>1</v>
      </c>
      <c r="AZ48" s="3">
        <v>5</v>
      </c>
      <c r="BA48" s="3">
        <f t="shared" si="43"/>
        <v>18000</v>
      </c>
      <c r="BB48" s="3">
        <f t="shared" si="44"/>
        <v>24083.333333333332</v>
      </c>
      <c r="BD48" s="5">
        <v>43</v>
      </c>
      <c r="BE48" s="3" t="s">
        <v>119</v>
      </c>
      <c r="BF48" s="3">
        <v>0.125</v>
      </c>
      <c r="BG48" s="3">
        <v>1000000</v>
      </c>
      <c r="BH48" s="3">
        <v>0.65</v>
      </c>
      <c r="BI48" s="7">
        <v>100000</v>
      </c>
      <c r="BJ48" s="3">
        <f t="shared" si="45"/>
        <v>32500</v>
      </c>
      <c r="BK48" s="3">
        <v>11</v>
      </c>
      <c r="BL48" s="3">
        <v>3800</v>
      </c>
      <c r="BM48" s="3">
        <f t="shared" si="46"/>
        <v>41800</v>
      </c>
      <c r="BO48" s="5">
        <v>43</v>
      </c>
      <c r="BP48" s="3" t="s">
        <v>119</v>
      </c>
      <c r="BQ48" s="3">
        <v>0.125</v>
      </c>
      <c r="BR48" s="3">
        <v>0.65</v>
      </c>
      <c r="BS48" s="3">
        <v>10</v>
      </c>
      <c r="BT48" s="3">
        <v>50</v>
      </c>
      <c r="BU48" s="3">
        <v>50</v>
      </c>
      <c r="BV48" s="3">
        <v>50</v>
      </c>
      <c r="BW48" s="3">
        <v>0</v>
      </c>
      <c r="BX48" s="3">
        <v>17.25</v>
      </c>
      <c r="BZ48" s="5">
        <v>43</v>
      </c>
      <c r="CA48" s="3" t="s">
        <v>119</v>
      </c>
      <c r="CB48" s="3">
        <v>0.125</v>
      </c>
      <c r="CC48" s="3">
        <f t="shared" si="10"/>
        <v>24083.333333333332</v>
      </c>
      <c r="CD48" s="3">
        <v>50000</v>
      </c>
      <c r="CE48" s="3">
        <f t="shared" si="11"/>
        <v>16666.666666666668</v>
      </c>
      <c r="CF48" s="3">
        <f t="shared" si="12"/>
        <v>40750</v>
      </c>
      <c r="CH48" s="5">
        <v>43</v>
      </c>
      <c r="CI48" s="3" t="s">
        <v>119</v>
      </c>
      <c r="CJ48" s="3">
        <v>0.125</v>
      </c>
      <c r="CK48" s="3">
        <f t="shared" si="13"/>
        <v>100000</v>
      </c>
      <c r="CL48" s="3">
        <f t="shared" si="14"/>
        <v>300000</v>
      </c>
      <c r="CM48" s="3">
        <f t="shared" si="15"/>
        <v>0</v>
      </c>
      <c r="CN48" s="3">
        <v>112500</v>
      </c>
      <c r="CO48" s="3">
        <f t="shared" si="16"/>
        <v>1074300</v>
      </c>
      <c r="CP48" s="3">
        <f t="shared" si="17"/>
        <v>1586800</v>
      </c>
      <c r="CR48" s="5">
        <v>43</v>
      </c>
      <c r="CS48" s="3" t="s">
        <v>119</v>
      </c>
      <c r="CT48" s="3">
        <v>0.125</v>
      </c>
      <c r="CU48" s="3">
        <f t="shared" si="18"/>
        <v>1586800</v>
      </c>
      <c r="CV48" s="3">
        <f t="shared" si="19"/>
        <v>40750</v>
      </c>
      <c r="CW48" s="3">
        <f t="shared" si="20"/>
        <v>1627550</v>
      </c>
      <c r="CY48" s="5">
        <v>43</v>
      </c>
      <c r="CZ48" s="3" t="s">
        <v>119</v>
      </c>
      <c r="DA48" s="3">
        <v>0.125</v>
      </c>
      <c r="DB48" s="3">
        <v>0.65</v>
      </c>
      <c r="DC48" s="3">
        <v>1.3</v>
      </c>
      <c r="DD48" s="3">
        <f t="shared" si="47"/>
        <v>5.2</v>
      </c>
      <c r="DE48" s="3">
        <v>3800</v>
      </c>
      <c r="DF48" s="3">
        <f t="shared" si="22"/>
        <v>1976000</v>
      </c>
      <c r="DG48" s="3">
        <v>1627550</v>
      </c>
      <c r="DH48" s="3">
        <f t="shared" si="23"/>
        <v>348450</v>
      </c>
      <c r="DI48" s="3">
        <f t="shared" si="24"/>
        <v>2787600</v>
      </c>
      <c r="DJ48" s="3">
        <f t="shared" si="25"/>
        <v>1.2140948050751128</v>
      </c>
    </row>
    <row r="49" spans="1:114">
      <c r="A49" s="5">
        <v>44</v>
      </c>
      <c r="B49" s="6" t="s">
        <v>287</v>
      </c>
      <c r="C49" s="5">
        <v>50</v>
      </c>
      <c r="D49" s="6" t="s">
        <v>33</v>
      </c>
      <c r="E49" s="6" t="s">
        <v>29</v>
      </c>
      <c r="F49" s="6" t="s">
        <v>32</v>
      </c>
      <c r="H49" s="5">
        <v>44</v>
      </c>
      <c r="I49" s="6" t="s">
        <v>294</v>
      </c>
      <c r="J49" s="11">
        <v>0.25</v>
      </c>
      <c r="K49" s="12">
        <v>1.2</v>
      </c>
      <c r="L49" s="22">
        <v>4.8</v>
      </c>
      <c r="M49" s="6" t="s">
        <v>184</v>
      </c>
      <c r="N49" s="20">
        <v>10</v>
      </c>
      <c r="O49" s="13">
        <v>35</v>
      </c>
      <c r="P49" s="13">
        <v>50</v>
      </c>
      <c r="Q49" s="13">
        <v>50</v>
      </c>
      <c r="R49" s="6">
        <v>0.5</v>
      </c>
      <c r="T49" s="5">
        <v>44</v>
      </c>
      <c r="U49" s="3" t="s">
        <v>294</v>
      </c>
      <c r="V49" s="3">
        <v>0.25</v>
      </c>
      <c r="W49" s="3" t="s">
        <v>184</v>
      </c>
      <c r="X49" s="3">
        <v>10</v>
      </c>
      <c r="Y49" s="3">
        <v>11000</v>
      </c>
      <c r="Z49" s="3">
        <f t="shared" si="37"/>
        <v>110000</v>
      </c>
      <c r="AA49" s="3">
        <v>35</v>
      </c>
      <c r="AB49" s="3">
        <v>1900</v>
      </c>
      <c r="AC49" s="3">
        <f t="shared" si="38"/>
        <v>66500</v>
      </c>
      <c r="AD49" s="3">
        <v>50</v>
      </c>
      <c r="AE49" s="3">
        <v>1700</v>
      </c>
      <c r="AF49" s="3">
        <f t="shared" si="39"/>
        <v>85000</v>
      </c>
      <c r="AG49" s="3">
        <v>50</v>
      </c>
      <c r="AH49" s="3">
        <v>2400</v>
      </c>
      <c r="AI49" s="3">
        <f t="shared" si="40"/>
        <v>120000</v>
      </c>
      <c r="AJ49" s="3">
        <v>0</v>
      </c>
      <c r="AK49" s="3">
        <v>0</v>
      </c>
      <c r="AM49" s="5">
        <v>44</v>
      </c>
      <c r="AN49" s="3" t="s">
        <v>294</v>
      </c>
      <c r="AO49" s="3">
        <v>0.25</v>
      </c>
      <c r="AP49" s="3">
        <v>50000</v>
      </c>
      <c r="AQ49" s="3">
        <v>1</v>
      </c>
      <c r="AR49" s="3">
        <v>4</v>
      </c>
      <c r="AS49" s="3">
        <f t="shared" si="41"/>
        <v>4166.666666666667</v>
      </c>
      <c r="AT49" s="3">
        <v>28000</v>
      </c>
      <c r="AU49" s="3">
        <v>1</v>
      </c>
      <c r="AV49" s="3">
        <v>4</v>
      </c>
      <c r="AW49" s="3">
        <f t="shared" si="42"/>
        <v>2333.3333333333335</v>
      </c>
      <c r="AX49" s="3">
        <v>270000</v>
      </c>
      <c r="AY49" s="3">
        <v>1</v>
      </c>
      <c r="AZ49" s="3">
        <v>4</v>
      </c>
      <c r="BA49" s="3">
        <f t="shared" si="43"/>
        <v>22500</v>
      </c>
      <c r="BB49" s="3">
        <f t="shared" si="44"/>
        <v>29000</v>
      </c>
      <c r="BD49" s="5">
        <v>44</v>
      </c>
      <c r="BE49" s="3" t="s">
        <v>294</v>
      </c>
      <c r="BF49" s="3">
        <v>0.25</v>
      </c>
      <c r="BG49" s="3">
        <v>250000</v>
      </c>
      <c r="BH49" s="3">
        <v>1.2</v>
      </c>
      <c r="BI49" s="7">
        <v>100000</v>
      </c>
      <c r="BJ49" s="3">
        <f t="shared" si="45"/>
        <v>60000</v>
      </c>
      <c r="BK49" s="3">
        <v>25</v>
      </c>
      <c r="BL49" s="3">
        <v>3800</v>
      </c>
      <c r="BM49" s="3">
        <f t="shared" si="46"/>
        <v>95000</v>
      </c>
      <c r="BO49" s="5">
        <v>44</v>
      </c>
      <c r="BP49" s="3" t="s">
        <v>294</v>
      </c>
      <c r="BQ49" s="3">
        <v>0.25</v>
      </c>
      <c r="BR49" s="3">
        <v>1.2</v>
      </c>
      <c r="BS49" s="3">
        <v>10</v>
      </c>
      <c r="BT49" s="3">
        <v>35</v>
      </c>
      <c r="BU49" s="3">
        <v>50</v>
      </c>
      <c r="BV49" s="3">
        <v>50</v>
      </c>
      <c r="BW49" s="3">
        <v>0.5</v>
      </c>
      <c r="BX49" s="3">
        <v>21</v>
      </c>
      <c r="BZ49" s="5">
        <v>44</v>
      </c>
      <c r="CA49" s="3" t="s">
        <v>294</v>
      </c>
      <c r="CB49" s="3">
        <v>0.25</v>
      </c>
      <c r="CC49" s="3">
        <f t="shared" si="10"/>
        <v>29000</v>
      </c>
      <c r="CD49" s="3">
        <v>74250</v>
      </c>
      <c r="CE49" s="3">
        <f t="shared" si="11"/>
        <v>24750</v>
      </c>
      <c r="CF49" s="3">
        <f t="shared" si="12"/>
        <v>53750</v>
      </c>
      <c r="CH49" s="5">
        <v>44</v>
      </c>
      <c r="CI49" s="3" t="s">
        <v>294</v>
      </c>
      <c r="CJ49" s="3">
        <v>0.25</v>
      </c>
      <c r="CK49" s="3">
        <f t="shared" si="13"/>
        <v>110000</v>
      </c>
      <c r="CL49" s="3">
        <f t="shared" si="14"/>
        <v>271500</v>
      </c>
      <c r="CM49" s="3">
        <f t="shared" si="15"/>
        <v>0</v>
      </c>
      <c r="CN49" s="3">
        <v>187500</v>
      </c>
      <c r="CO49" s="3">
        <f t="shared" si="16"/>
        <v>405000</v>
      </c>
      <c r="CP49" s="3">
        <f t="shared" si="17"/>
        <v>974000</v>
      </c>
      <c r="CR49" s="5">
        <v>44</v>
      </c>
      <c r="CS49" s="3" t="s">
        <v>294</v>
      </c>
      <c r="CT49" s="3">
        <v>0.25</v>
      </c>
      <c r="CU49" s="3">
        <f t="shared" si="18"/>
        <v>974000</v>
      </c>
      <c r="CV49" s="3">
        <f t="shared" si="19"/>
        <v>53750</v>
      </c>
      <c r="CW49" s="3">
        <f t="shared" si="20"/>
        <v>1027750</v>
      </c>
      <c r="CY49" s="5">
        <v>44</v>
      </c>
      <c r="CZ49" s="3" t="s">
        <v>294</v>
      </c>
      <c r="DA49" s="3">
        <v>0.25</v>
      </c>
      <c r="DB49" s="3">
        <v>1.2</v>
      </c>
      <c r="DC49" s="3">
        <v>2.4</v>
      </c>
      <c r="DD49" s="3">
        <f t="shared" si="47"/>
        <v>9.6</v>
      </c>
      <c r="DE49" s="3">
        <v>3800</v>
      </c>
      <c r="DF49" s="3">
        <f t="shared" si="22"/>
        <v>3648000</v>
      </c>
      <c r="DG49" s="3">
        <v>1027750</v>
      </c>
      <c r="DH49" s="3">
        <f t="shared" si="23"/>
        <v>2620250</v>
      </c>
      <c r="DI49" s="3">
        <f t="shared" si="24"/>
        <v>10481000</v>
      </c>
      <c r="DJ49" s="3">
        <f t="shared" si="25"/>
        <v>3.5495013378739966</v>
      </c>
    </row>
    <row r="50" spans="1:114">
      <c r="A50" s="5">
        <v>45</v>
      </c>
      <c r="B50" s="6" t="s">
        <v>288</v>
      </c>
      <c r="C50" s="5">
        <v>60</v>
      </c>
      <c r="D50" s="6" t="s">
        <v>31</v>
      </c>
      <c r="E50" s="6" t="s">
        <v>29</v>
      </c>
      <c r="F50" s="6" t="s">
        <v>32</v>
      </c>
      <c r="H50" s="5">
        <v>45</v>
      </c>
      <c r="I50" s="6" t="s">
        <v>288</v>
      </c>
      <c r="J50" s="11">
        <v>0.38</v>
      </c>
      <c r="K50" s="12">
        <v>1.5</v>
      </c>
      <c r="L50" s="22">
        <v>3.9473684210526314</v>
      </c>
      <c r="M50" s="6" t="s">
        <v>295</v>
      </c>
      <c r="N50" s="20">
        <v>15</v>
      </c>
      <c r="O50" s="13">
        <v>150</v>
      </c>
      <c r="P50" s="13">
        <v>0</v>
      </c>
      <c r="Q50" s="13">
        <v>0</v>
      </c>
      <c r="R50" s="6">
        <v>0.2</v>
      </c>
      <c r="T50" s="5">
        <v>45</v>
      </c>
      <c r="U50" s="3" t="s">
        <v>288</v>
      </c>
      <c r="V50" s="3">
        <v>0.38</v>
      </c>
      <c r="W50" s="3" t="s">
        <v>186</v>
      </c>
      <c r="X50" s="3">
        <v>18</v>
      </c>
      <c r="Y50" s="3">
        <v>10000</v>
      </c>
      <c r="Z50" s="3">
        <f t="shared" si="37"/>
        <v>180000</v>
      </c>
      <c r="AA50" s="3">
        <v>150</v>
      </c>
      <c r="AB50" s="3">
        <v>1900</v>
      </c>
      <c r="AC50" s="3">
        <f t="shared" si="38"/>
        <v>285000</v>
      </c>
      <c r="AD50" s="3">
        <v>0</v>
      </c>
      <c r="AE50" s="3">
        <v>1700</v>
      </c>
      <c r="AF50" s="3">
        <f t="shared" si="39"/>
        <v>0</v>
      </c>
      <c r="AG50" s="3">
        <v>0</v>
      </c>
      <c r="AH50" s="3">
        <v>2400</v>
      </c>
      <c r="AI50" s="3">
        <f t="shared" si="40"/>
        <v>0</v>
      </c>
      <c r="AJ50" s="3">
        <v>0.2</v>
      </c>
      <c r="AK50" s="3">
        <v>50000</v>
      </c>
      <c r="AM50" s="5">
        <v>45</v>
      </c>
      <c r="AN50" s="3" t="s">
        <v>288</v>
      </c>
      <c r="AO50" s="3">
        <v>0.38</v>
      </c>
      <c r="AP50" s="3">
        <v>50000</v>
      </c>
      <c r="AQ50" s="3">
        <v>1</v>
      </c>
      <c r="AR50" s="3">
        <v>4</v>
      </c>
      <c r="AS50" s="3">
        <f t="shared" si="41"/>
        <v>4166.666666666667</v>
      </c>
      <c r="AT50" s="3">
        <v>27000</v>
      </c>
      <c r="AU50" s="3">
        <v>1</v>
      </c>
      <c r="AV50" s="3">
        <v>4</v>
      </c>
      <c r="AW50" s="3">
        <f t="shared" si="42"/>
        <v>2250</v>
      </c>
      <c r="AX50" s="3">
        <v>270000</v>
      </c>
      <c r="AY50" s="3">
        <v>1</v>
      </c>
      <c r="AZ50" s="3">
        <v>4</v>
      </c>
      <c r="BA50" s="3">
        <f t="shared" si="43"/>
        <v>22500</v>
      </c>
      <c r="BB50" s="3">
        <f t="shared" si="44"/>
        <v>28916.666666666668</v>
      </c>
      <c r="BD50" s="5">
        <v>45</v>
      </c>
      <c r="BE50" s="3" t="s">
        <v>288</v>
      </c>
      <c r="BF50" s="3">
        <v>0.38</v>
      </c>
      <c r="BG50" s="3">
        <v>250000</v>
      </c>
      <c r="BH50" s="3">
        <v>1.5</v>
      </c>
      <c r="BI50" s="7">
        <v>100000</v>
      </c>
      <c r="BJ50" s="3">
        <f t="shared" si="45"/>
        <v>75000</v>
      </c>
      <c r="BK50" s="3">
        <v>40</v>
      </c>
      <c r="BL50" s="3">
        <v>3800</v>
      </c>
      <c r="BM50" s="3">
        <f t="shared" si="46"/>
        <v>152000</v>
      </c>
      <c r="BO50" s="5">
        <v>45</v>
      </c>
      <c r="BP50" s="3" t="s">
        <v>288</v>
      </c>
      <c r="BQ50" s="3">
        <v>0.38</v>
      </c>
      <c r="BR50" s="3">
        <v>1.5</v>
      </c>
      <c r="BS50" s="3">
        <v>15</v>
      </c>
      <c r="BT50" s="3">
        <v>150</v>
      </c>
      <c r="BU50" s="3">
        <v>0</v>
      </c>
      <c r="BV50" s="3">
        <v>0</v>
      </c>
      <c r="BW50" s="3">
        <v>0.2</v>
      </c>
      <c r="BX50" s="3">
        <v>25.375</v>
      </c>
      <c r="BZ50" s="5">
        <v>45</v>
      </c>
      <c r="CA50" s="3" t="s">
        <v>288</v>
      </c>
      <c r="CB50" s="3">
        <v>0.38</v>
      </c>
      <c r="CC50" s="3">
        <f t="shared" si="10"/>
        <v>28916.666666666668</v>
      </c>
      <c r="CD50" s="3">
        <v>112000</v>
      </c>
      <c r="CE50" s="3">
        <f t="shared" si="11"/>
        <v>37333.333333333336</v>
      </c>
      <c r="CF50" s="3">
        <f t="shared" si="12"/>
        <v>66250</v>
      </c>
      <c r="CH50" s="5">
        <v>45</v>
      </c>
      <c r="CI50" s="3" t="s">
        <v>288</v>
      </c>
      <c r="CJ50" s="3">
        <v>0.38</v>
      </c>
      <c r="CK50" s="3">
        <f t="shared" si="13"/>
        <v>180000</v>
      </c>
      <c r="CL50" s="3">
        <f t="shared" si="14"/>
        <v>285000</v>
      </c>
      <c r="CM50" s="3">
        <f t="shared" si="15"/>
        <v>50000</v>
      </c>
      <c r="CN50" s="3">
        <v>500000</v>
      </c>
      <c r="CO50" s="3">
        <f t="shared" si="16"/>
        <v>477000</v>
      </c>
      <c r="CP50" s="3">
        <f t="shared" si="17"/>
        <v>1492000</v>
      </c>
      <c r="CR50" s="5">
        <v>45</v>
      </c>
      <c r="CS50" s="3" t="s">
        <v>288</v>
      </c>
      <c r="CT50" s="3">
        <v>0.38</v>
      </c>
      <c r="CU50" s="3">
        <f t="shared" si="18"/>
        <v>1492000</v>
      </c>
      <c r="CV50" s="3">
        <f t="shared" si="19"/>
        <v>66250</v>
      </c>
      <c r="CW50" s="3">
        <f t="shared" si="20"/>
        <v>1558250</v>
      </c>
      <c r="CY50" s="5">
        <v>45</v>
      </c>
      <c r="CZ50" s="3" t="s">
        <v>288</v>
      </c>
      <c r="DA50" s="3">
        <v>0.38</v>
      </c>
      <c r="DB50" s="3">
        <v>1.5</v>
      </c>
      <c r="DC50" s="3">
        <v>3</v>
      </c>
      <c r="DD50" s="3">
        <f t="shared" si="47"/>
        <v>12</v>
      </c>
      <c r="DE50" s="3">
        <v>3800</v>
      </c>
      <c r="DF50" s="3">
        <f t="shared" si="22"/>
        <v>4560000</v>
      </c>
      <c r="DG50" s="3">
        <v>1558250</v>
      </c>
      <c r="DH50" s="3">
        <f t="shared" si="23"/>
        <v>3001750</v>
      </c>
      <c r="DI50" s="3">
        <f t="shared" si="24"/>
        <v>7899342.1052631577</v>
      </c>
      <c r="DJ50" s="3">
        <f t="shared" si="25"/>
        <v>2.9263596983795925</v>
      </c>
    </row>
    <row r="51" spans="1:114">
      <c r="A51" s="5">
        <v>46</v>
      </c>
      <c r="B51" s="6" t="s">
        <v>289</v>
      </c>
      <c r="C51" s="5">
        <v>61</v>
      </c>
      <c r="D51" s="6" t="s">
        <v>31</v>
      </c>
      <c r="E51" s="6" t="s">
        <v>29</v>
      </c>
      <c r="F51" s="6" t="s">
        <v>30</v>
      </c>
      <c r="H51" s="5">
        <v>46</v>
      </c>
      <c r="I51" s="6" t="s">
        <v>289</v>
      </c>
      <c r="J51" s="11">
        <v>0.8</v>
      </c>
      <c r="K51" s="12">
        <v>2.8</v>
      </c>
      <c r="L51" s="22">
        <v>3.4999999999999996</v>
      </c>
      <c r="M51" s="6" t="s">
        <v>61</v>
      </c>
      <c r="N51" s="20">
        <v>25</v>
      </c>
      <c r="O51" s="13">
        <v>100</v>
      </c>
      <c r="P51" s="13">
        <v>100</v>
      </c>
      <c r="Q51" s="13">
        <v>100</v>
      </c>
      <c r="R51" s="6"/>
      <c r="T51" s="5">
        <v>46</v>
      </c>
      <c r="U51" s="3" t="s">
        <v>289</v>
      </c>
      <c r="V51" s="3">
        <v>0.8</v>
      </c>
      <c r="W51" s="3" t="s">
        <v>61</v>
      </c>
      <c r="X51" s="3">
        <v>25</v>
      </c>
      <c r="Y51" s="3">
        <v>10000</v>
      </c>
      <c r="Z51" s="3">
        <f t="shared" si="37"/>
        <v>250000</v>
      </c>
      <c r="AA51" s="3">
        <v>100</v>
      </c>
      <c r="AB51" s="3">
        <v>1900</v>
      </c>
      <c r="AC51" s="3">
        <f t="shared" si="38"/>
        <v>190000</v>
      </c>
      <c r="AD51" s="3">
        <v>100</v>
      </c>
      <c r="AE51" s="3">
        <v>1700</v>
      </c>
      <c r="AF51" s="3">
        <f t="shared" si="39"/>
        <v>170000</v>
      </c>
      <c r="AG51" s="3">
        <v>100</v>
      </c>
      <c r="AH51" s="3">
        <v>2400</v>
      </c>
      <c r="AI51" s="3">
        <f t="shared" si="40"/>
        <v>240000</v>
      </c>
      <c r="AJ51" s="3">
        <v>0</v>
      </c>
      <c r="AK51" s="3">
        <v>0</v>
      </c>
      <c r="AM51" s="5">
        <v>46</v>
      </c>
      <c r="AN51" s="3" t="s">
        <v>289</v>
      </c>
      <c r="AO51" s="3">
        <v>0.8</v>
      </c>
      <c r="AP51" s="3">
        <v>50000</v>
      </c>
      <c r="AQ51" s="3">
        <v>2</v>
      </c>
      <c r="AR51" s="3">
        <v>4</v>
      </c>
      <c r="AS51" s="3">
        <f t="shared" si="41"/>
        <v>8333.3333333333339</v>
      </c>
      <c r="AT51" s="3">
        <v>28000</v>
      </c>
      <c r="AU51" s="3">
        <v>2</v>
      </c>
      <c r="AV51" s="3">
        <v>3</v>
      </c>
      <c r="AW51" s="3">
        <f t="shared" si="42"/>
        <v>6222.2222222222226</v>
      </c>
      <c r="AX51" s="3">
        <v>275000</v>
      </c>
      <c r="AY51" s="3">
        <v>2</v>
      </c>
      <c r="AZ51" s="3">
        <v>4</v>
      </c>
      <c r="BA51" s="3">
        <f t="shared" si="43"/>
        <v>45833.333333333336</v>
      </c>
      <c r="BB51" s="3">
        <f t="shared" si="44"/>
        <v>60388.888888888898</v>
      </c>
      <c r="BD51" s="5">
        <v>46</v>
      </c>
      <c r="BE51" s="3" t="s">
        <v>289</v>
      </c>
      <c r="BF51" s="3">
        <v>0.8</v>
      </c>
      <c r="BG51" s="3">
        <v>750000</v>
      </c>
      <c r="BH51" s="3">
        <v>2.8</v>
      </c>
      <c r="BI51" s="7">
        <v>100000</v>
      </c>
      <c r="BJ51" s="3">
        <f t="shared" si="45"/>
        <v>140000</v>
      </c>
      <c r="BK51" s="3">
        <v>70</v>
      </c>
      <c r="BL51" s="3">
        <v>3800</v>
      </c>
      <c r="BM51" s="3">
        <f t="shared" si="46"/>
        <v>266000</v>
      </c>
      <c r="BO51" s="5">
        <v>46</v>
      </c>
      <c r="BP51" s="3" t="s">
        <v>289</v>
      </c>
      <c r="BQ51" s="3">
        <v>0.75</v>
      </c>
      <c r="BR51" s="3">
        <v>2.8</v>
      </c>
      <c r="BS51" s="3">
        <v>25</v>
      </c>
      <c r="BT51" s="3">
        <v>100</v>
      </c>
      <c r="BU51" s="3">
        <v>100</v>
      </c>
      <c r="BV51" s="3">
        <v>100</v>
      </c>
      <c r="BW51" s="3">
        <v>0</v>
      </c>
      <c r="BX51" s="3">
        <v>39</v>
      </c>
      <c r="BZ51" s="5">
        <v>46</v>
      </c>
      <c r="CA51" s="3" t="s">
        <v>289</v>
      </c>
      <c r="CB51" s="3">
        <v>0.8</v>
      </c>
      <c r="CC51" s="3">
        <f t="shared" si="10"/>
        <v>60388.888888888898</v>
      </c>
      <c r="CD51" s="3">
        <v>235789.47368421053</v>
      </c>
      <c r="CE51" s="3">
        <f t="shared" si="11"/>
        <v>78596.491228070183</v>
      </c>
      <c r="CF51" s="3">
        <f t="shared" si="12"/>
        <v>138985.38011695907</v>
      </c>
      <c r="CH51" s="5">
        <v>46</v>
      </c>
      <c r="CI51" s="3" t="s">
        <v>289</v>
      </c>
      <c r="CJ51" s="3">
        <v>0.8</v>
      </c>
      <c r="CK51" s="3">
        <f t="shared" si="13"/>
        <v>250000</v>
      </c>
      <c r="CL51" s="3">
        <f t="shared" si="14"/>
        <v>600000</v>
      </c>
      <c r="CM51" s="3">
        <f t="shared" si="15"/>
        <v>0</v>
      </c>
      <c r="CN51" s="3">
        <v>970312.5</v>
      </c>
      <c r="CO51" s="3">
        <f t="shared" si="16"/>
        <v>1156000</v>
      </c>
      <c r="CP51" s="3">
        <f t="shared" si="17"/>
        <v>2976312.5</v>
      </c>
      <c r="CR51" s="5">
        <v>46</v>
      </c>
      <c r="CS51" s="3" t="s">
        <v>289</v>
      </c>
      <c r="CT51" s="3">
        <v>0.8</v>
      </c>
      <c r="CU51" s="3">
        <f t="shared" si="18"/>
        <v>2976312.5</v>
      </c>
      <c r="CV51" s="3">
        <f t="shared" si="19"/>
        <v>138985.38011695907</v>
      </c>
      <c r="CW51" s="3">
        <f t="shared" si="20"/>
        <v>3115297.8801169591</v>
      </c>
      <c r="CY51" s="5">
        <v>46</v>
      </c>
      <c r="CZ51" s="3" t="s">
        <v>267</v>
      </c>
      <c r="DA51" s="3">
        <v>0.75</v>
      </c>
      <c r="DB51" s="3">
        <v>2.8</v>
      </c>
      <c r="DC51" s="3">
        <v>5.6000000000000005</v>
      </c>
      <c r="DD51" s="3">
        <f t="shared" si="47"/>
        <v>22.400000000000002</v>
      </c>
      <c r="DE51" s="3">
        <v>3800</v>
      </c>
      <c r="DF51" s="3">
        <f t="shared" si="22"/>
        <v>8512000.0000000019</v>
      </c>
      <c r="DG51" s="3">
        <v>3115297.8801169591</v>
      </c>
      <c r="DH51" s="3">
        <f t="shared" si="23"/>
        <v>5396702.1198830428</v>
      </c>
      <c r="DI51" s="3">
        <f t="shared" si="24"/>
        <v>7195602.8265107237</v>
      </c>
      <c r="DJ51" s="3">
        <f t="shared" si="25"/>
        <v>2.7323229840481358</v>
      </c>
    </row>
    <row r="52" spans="1:114">
      <c r="A52" s="5">
        <v>47</v>
      </c>
      <c r="B52" s="6" t="s">
        <v>270</v>
      </c>
      <c r="C52" s="5">
        <v>74</v>
      </c>
      <c r="D52" s="6" t="s">
        <v>31</v>
      </c>
      <c r="E52" s="6" t="s">
        <v>29</v>
      </c>
      <c r="F52" s="6" t="s">
        <v>32</v>
      </c>
      <c r="H52" s="5">
        <v>47</v>
      </c>
      <c r="I52" s="6" t="s">
        <v>270</v>
      </c>
      <c r="J52" s="11">
        <v>0.4</v>
      </c>
      <c r="K52" s="12">
        <v>1.8</v>
      </c>
      <c r="L52" s="22">
        <v>4.5</v>
      </c>
      <c r="M52" s="6" t="s">
        <v>64</v>
      </c>
      <c r="N52" s="20">
        <v>18</v>
      </c>
      <c r="O52" s="13">
        <v>100</v>
      </c>
      <c r="P52" s="13">
        <v>50</v>
      </c>
      <c r="Q52" s="13">
        <v>50</v>
      </c>
      <c r="R52" s="6">
        <v>0</v>
      </c>
      <c r="T52" s="5">
        <v>47</v>
      </c>
      <c r="U52" s="3" t="s">
        <v>270</v>
      </c>
      <c r="V52" s="3">
        <v>0.4</v>
      </c>
      <c r="W52" s="3" t="s">
        <v>64</v>
      </c>
      <c r="X52" s="3">
        <v>18</v>
      </c>
      <c r="Y52" s="3">
        <v>10000</v>
      </c>
      <c r="Z52" s="3">
        <f t="shared" si="37"/>
        <v>180000</v>
      </c>
      <c r="AA52" s="3">
        <v>100</v>
      </c>
      <c r="AB52" s="3">
        <v>1900</v>
      </c>
      <c r="AC52" s="3">
        <f t="shared" si="38"/>
        <v>190000</v>
      </c>
      <c r="AD52" s="3">
        <v>50</v>
      </c>
      <c r="AE52" s="3">
        <v>1700</v>
      </c>
      <c r="AF52" s="3">
        <f t="shared" si="39"/>
        <v>85000</v>
      </c>
      <c r="AG52" s="3">
        <v>50</v>
      </c>
      <c r="AH52" s="3">
        <v>2400</v>
      </c>
      <c r="AI52" s="3">
        <f t="shared" si="40"/>
        <v>120000</v>
      </c>
      <c r="AJ52" s="3">
        <v>0</v>
      </c>
      <c r="AK52" s="3">
        <v>0</v>
      </c>
      <c r="AM52" s="5">
        <v>47</v>
      </c>
      <c r="AN52" s="3" t="s">
        <v>270</v>
      </c>
      <c r="AO52" s="3">
        <v>0.4</v>
      </c>
      <c r="AP52" s="3">
        <v>45000</v>
      </c>
      <c r="AQ52" s="3">
        <v>1</v>
      </c>
      <c r="AR52" s="3">
        <v>3</v>
      </c>
      <c r="AS52" s="3">
        <f t="shared" si="41"/>
        <v>5000</v>
      </c>
      <c r="AT52" s="3">
        <v>27500</v>
      </c>
      <c r="AU52" s="3">
        <v>1</v>
      </c>
      <c r="AV52" s="3">
        <v>4</v>
      </c>
      <c r="AW52" s="3">
        <f t="shared" si="42"/>
        <v>2291.6666666666665</v>
      </c>
      <c r="AX52" s="3">
        <v>280000</v>
      </c>
      <c r="AY52" s="3">
        <v>1</v>
      </c>
      <c r="AZ52" s="3">
        <v>4</v>
      </c>
      <c r="BA52" s="3">
        <f t="shared" si="43"/>
        <v>23333.333333333332</v>
      </c>
      <c r="BB52" s="3">
        <f t="shared" si="44"/>
        <v>30625</v>
      </c>
      <c r="BD52" s="5">
        <v>47</v>
      </c>
      <c r="BE52" s="3" t="s">
        <v>270</v>
      </c>
      <c r="BF52" s="3">
        <v>0.4</v>
      </c>
      <c r="BG52" s="3">
        <v>400000</v>
      </c>
      <c r="BH52" s="3">
        <v>1.8</v>
      </c>
      <c r="BI52" s="7">
        <v>100000</v>
      </c>
      <c r="BJ52" s="3">
        <f t="shared" si="45"/>
        <v>90000</v>
      </c>
      <c r="BK52" s="3">
        <v>45</v>
      </c>
      <c r="BL52" s="3">
        <v>3800</v>
      </c>
      <c r="BM52" s="3">
        <f t="shared" si="46"/>
        <v>171000</v>
      </c>
      <c r="BO52" s="5">
        <v>47</v>
      </c>
      <c r="BP52" s="3" t="s">
        <v>270</v>
      </c>
      <c r="BQ52" s="3">
        <v>0.4</v>
      </c>
      <c r="BR52" s="3">
        <v>1.8</v>
      </c>
      <c r="BS52" s="3">
        <v>18</v>
      </c>
      <c r="BT52" s="3">
        <v>100</v>
      </c>
      <c r="BU52" s="3">
        <v>50</v>
      </c>
      <c r="BV52" s="3">
        <v>50</v>
      </c>
      <c r="BW52" s="3">
        <v>0</v>
      </c>
      <c r="BX52" s="3">
        <v>30.375</v>
      </c>
      <c r="BZ52" s="5">
        <v>47</v>
      </c>
      <c r="CA52" s="3" t="s">
        <v>270</v>
      </c>
      <c r="CB52" s="3">
        <v>0.4</v>
      </c>
      <c r="CC52" s="3">
        <f t="shared" si="10"/>
        <v>30625</v>
      </c>
      <c r="CD52" s="3">
        <v>111375</v>
      </c>
      <c r="CE52" s="3">
        <f t="shared" si="11"/>
        <v>37125</v>
      </c>
      <c r="CF52" s="3">
        <f t="shared" si="12"/>
        <v>67750</v>
      </c>
      <c r="CH52" s="5">
        <v>47</v>
      </c>
      <c r="CI52" s="3" t="s">
        <v>270</v>
      </c>
      <c r="CJ52" s="3">
        <v>0.4</v>
      </c>
      <c r="CK52" s="3">
        <f t="shared" si="13"/>
        <v>180000</v>
      </c>
      <c r="CL52" s="3">
        <f t="shared" si="14"/>
        <v>395000</v>
      </c>
      <c r="CM52" s="3">
        <f t="shared" si="15"/>
        <v>0</v>
      </c>
      <c r="CN52" s="3">
        <v>405000</v>
      </c>
      <c r="CO52" s="3">
        <f t="shared" si="16"/>
        <v>661000</v>
      </c>
      <c r="CP52" s="3">
        <f t="shared" si="17"/>
        <v>1641000</v>
      </c>
      <c r="CR52" s="5">
        <v>47</v>
      </c>
      <c r="CS52" s="3" t="s">
        <v>270</v>
      </c>
      <c r="CT52" s="3">
        <v>0.4</v>
      </c>
      <c r="CU52" s="3">
        <f t="shared" si="18"/>
        <v>1641000</v>
      </c>
      <c r="CV52" s="3">
        <f t="shared" si="19"/>
        <v>67750</v>
      </c>
      <c r="CW52" s="3">
        <f t="shared" si="20"/>
        <v>1708750</v>
      </c>
      <c r="CY52" s="5">
        <v>47</v>
      </c>
      <c r="CZ52" s="3" t="s">
        <v>270</v>
      </c>
      <c r="DA52" s="3">
        <v>0.4</v>
      </c>
      <c r="DB52" s="3">
        <v>1.8</v>
      </c>
      <c r="DC52" s="3">
        <v>3.5999999999999996</v>
      </c>
      <c r="DD52" s="3">
        <f t="shared" si="47"/>
        <v>14.399999999999999</v>
      </c>
      <c r="DE52" s="3">
        <v>3800</v>
      </c>
      <c r="DF52" s="3">
        <f t="shared" si="22"/>
        <v>5471999.9999999991</v>
      </c>
      <c r="DG52" s="3">
        <v>1708750</v>
      </c>
      <c r="DH52" s="3">
        <f t="shared" si="23"/>
        <v>3763249.9999999991</v>
      </c>
      <c r="DI52" s="3">
        <f t="shared" si="24"/>
        <v>9408124.9999999963</v>
      </c>
      <c r="DJ52" s="3">
        <f t="shared" si="25"/>
        <v>3.2023408924652519</v>
      </c>
    </row>
    <row r="53" spans="1:114">
      <c r="A53" s="5">
        <v>48</v>
      </c>
      <c r="B53" s="6" t="s">
        <v>290</v>
      </c>
      <c r="C53" s="5">
        <v>40</v>
      </c>
      <c r="D53" s="6" t="s">
        <v>33</v>
      </c>
      <c r="E53" s="6" t="s">
        <v>29</v>
      </c>
      <c r="F53" s="6" t="s">
        <v>32</v>
      </c>
      <c r="H53" s="5">
        <v>48</v>
      </c>
      <c r="I53" s="6" t="s">
        <v>290</v>
      </c>
      <c r="J53" s="11">
        <v>0.5</v>
      </c>
      <c r="K53" s="12">
        <v>1.8</v>
      </c>
      <c r="L53" s="22">
        <v>3.6</v>
      </c>
      <c r="M53" s="6" t="s">
        <v>64</v>
      </c>
      <c r="N53" s="20">
        <v>25</v>
      </c>
      <c r="O53" s="13">
        <v>50</v>
      </c>
      <c r="P53" s="13">
        <v>100</v>
      </c>
      <c r="Q53" s="13">
        <v>50</v>
      </c>
      <c r="R53" s="6">
        <v>0</v>
      </c>
      <c r="T53" s="5">
        <v>48</v>
      </c>
      <c r="U53" s="3" t="s">
        <v>290</v>
      </c>
      <c r="V53" s="3">
        <v>0.5</v>
      </c>
      <c r="W53" s="3" t="s">
        <v>64</v>
      </c>
      <c r="X53" s="3">
        <v>25</v>
      </c>
      <c r="Y53" s="3">
        <v>10000</v>
      </c>
      <c r="Z53" s="3">
        <f t="shared" si="37"/>
        <v>250000</v>
      </c>
      <c r="AA53" s="3">
        <v>50</v>
      </c>
      <c r="AB53" s="3">
        <v>1900</v>
      </c>
      <c r="AC53" s="3">
        <f t="shared" si="38"/>
        <v>95000</v>
      </c>
      <c r="AD53" s="3">
        <v>100</v>
      </c>
      <c r="AE53" s="3">
        <v>1700</v>
      </c>
      <c r="AF53" s="3">
        <f t="shared" si="39"/>
        <v>170000</v>
      </c>
      <c r="AG53" s="3">
        <v>50</v>
      </c>
      <c r="AH53" s="3">
        <v>2400</v>
      </c>
      <c r="AI53" s="3">
        <f t="shared" si="40"/>
        <v>120000</v>
      </c>
      <c r="AJ53" s="3">
        <v>0</v>
      </c>
      <c r="AK53" s="3">
        <v>0</v>
      </c>
      <c r="AM53" s="5">
        <v>48</v>
      </c>
      <c r="AN53" s="3" t="s">
        <v>290</v>
      </c>
      <c r="AO53" s="3">
        <v>0.5</v>
      </c>
      <c r="AP53" s="3">
        <v>50000</v>
      </c>
      <c r="AQ53" s="3">
        <v>2</v>
      </c>
      <c r="AR53" s="3">
        <v>4</v>
      </c>
      <c r="AS53" s="3">
        <f t="shared" si="41"/>
        <v>8333.3333333333339</v>
      </c>
      <c r="AT53" s="3">
        <v>28000</v>
      </c>
      <c r="AU53" s="3">
        <v>2</v>
      </c>
      <c r="AV53" s="3">
        <v>3</v>
      </c>
      <c r="AW53" s="3">
        <f t="shared" si="42"/>
        <v>6222.2222222222226</v>
      </c>
      <c r="AX53" s="3">
        <v>280000</v>
      </c>
      <c r="AY53" s="3">
        <v>1</v>
      </c>
      <c r="AZ53" s="3">
        <v>4</v>
      </c>
      <c r="BA53" s="3">
        <f t="shared" si="43"/>
        <v>23333.333333333332</v>
      </c>
      <c r="BB53" s="3">
        <f t="shared" si="44"/>
        <v>37888.888888888891</v>
      </c>
      <c r="BD53" s="5">
        <v>48</v>
      </c>
      <c r="BE53" s="3" t="s">
        <v>290</v>
      </c>
      <c r="BF53" s="3">
        <v>0.5</v>
      </c>
      <c r="BG53" s="3">
        <v>750000</v>
      </c>
      <c r="BH53" s="3">
        <v>1.8</v>
      </c>
      <c r="BI53" s="7">
        <v>100000</v>
      </c>
      <c r="BJ53" s="3">
        <f t="shared" si="45"/>
        <v>90000</v>
      </c>
      <c r="BK53" s="3">
        <v>50</v>
      </c>
      <c r="BL53" s="3">
        <v>3800</v>
      </c>
      <c r="BM53" s="3">
        <f t="shared" si="46"/>
        <v>190000</v>
      </c>
      <c r="BO53" s="5">
        <v>48</v>
      </c>
      <c r="BP53" s="3" t="s">
        <v>290</v>
      </c>
      <c r="BQ53" s="3">
        <v>0.5</v>
      </c>
      <c r="BR53" s="3">
        <v>1.6</v>
      </c>
      <c r="BS53" s="3">
        <v>25</v>
      </c>
      <c r="BT53" s="3">
        <v>50</v>
      </c>
      <c r="BU53" s="3">
        <v>100</v>
      </c>
      <c r="BV53" s="3">
        <v>50</v>
      </c>
      <c r="BW53" s="3">
        <v>0</v>
      </c>
      <c r="BX53" s="3">
        <v>36.125</v>
      </c>
      <c r="BZ53" s="5">
        <v>48</v>
      </c>
      <c r="CA53" s="3" t="s">
        <v>290</v>
      </c>
      <c r="CB53" s="3">
        <v>0.5</v>
      </c>
      <c r="CC53" s="3">
        <f t="shared" si="10"/>
        <v>37888.888888888891</v>
      </c>
      <c r="CD53" s="3">
        <v>150000</v>
      </c>
      <c r="CE53" s="3">
        <f t="shared" si="11"/>
        <v>50000</v>
      </c>
      <c r="CF53" s="3">
        <f t="shared" si="12"/>
        <v>87888.888888888891</v>
      </c>
      <c r="CH53" s="5">
        <v>48</v>
      </c>
      <c r="CI53" s="3" t="s">
        <v>290</v>
      </c>
      <c r="CJ53" s="3">
        <v>0.5</v>
      </c>
      <c r="CK53" s="3">
        <f t="shared" si="13"/>
        <v>250000</v>
      </c>
      <c r="CL53" s="3">
        <f t="shared" si="14"/>
        <v>385000</v>
      </c>
      <c r="CM53" s="3">
        <f t="shared" si="15"/>
        <v>0</v>
      </c>
      <c r="CN53" s="3">
        <v>2109375</v>
      </c>
      <c r="CO53" s="3">
        <f t="shared" si="16"/>
        <v>1030000</v>
      </c>
      <c r="CP53" s="3">
        <f t="shared" si="17"/>
        <v>3774375</v>
      </c>
      <c r="CR53" s="5">
        <v>48</v>
      </c>
      <c r="CS53" s="3" t="s">
        <v>290</v>
      </c>
      <c r="CT53" s="3">
        <v>0.5</v>
      </c>
      <c r="CU53" s="3">
        <f t="shared" si="18"/>
        <v>3774375</v>
      </c>
      <c r="CV53" s="3">
        <f t="shared" si="19"/>
        <v>87888.888888888891</v>
      </c>
      <c r="CW53" s="3">
        <f t="shared" si="20"/>
        <v>3862263.888888889</v>
      </c>
      <c r="CY53" s="5">
        <v>48</v>
      </c>
      <c r="CZ53" s="3" t="s">
        <v>263</v>
      </c>
      <c r="DA53" s="3">
        <v>0.5</v>
      </c>
      <c r="DB53" s="3">
        <v>1.6</v>
      </c>
      <c r="DC53" s="3">
        <v>3.5999999999999996</v>
      </c>
      <c r="DD53" s="3">
        <f t="shared" si="47"/>
        <v>12.8</v>
      </c>
      <c r="DE53" s="3">
        <v>3800</v>
      </c>
      <c r="DF53" s="3">
        <f t="shared" si="22"/>
        <v>4864000</v>
      </c>
      <c r="DG53" s="3">
        <v>3862263.888888889</v>
      </c>
      <c r="DH53" s="3">
        <f t="shared" si="23"/>
        <v>1001736.111111111</v>
      </c>
      <c r="DI53" s="3">
        <f t="shared" si="24"/>
        <v>2003472.222222222</v>
      </c>
      <c r="DJ53" s="3">
        <f t="shared" si="25"/>
        <v>1.2593650097273117</v>
      </c>
    </row>
    <row r="54" spans="1:114">
      <c r="A54" s="5">
        <v>49</v>
      </c>
      <c r="B54" s="6" t="s">
        <v>291</v>
      </c>
      <c r="C54" s="5">
        <v>40</v>
      </c>
      <c r="D54" s="6" t="s">
        <v>33</v>
      </c>
      <c r="E54" s="6" t="s">
        <v>29</v>
      </c>
      <c r="F54" s="6" t="s">
        <v>32</v>
      </c>
      <c r="H54" s="5">
        <v>49</v>
      </c>
      <c r="I54" s="6" t="s">
        <v>291</v>
      </c>
      <c r="J54" s="11">
        <v>0.2</v>
      </c>
      <c r="K54" s="12">
        <v>1</v>
      </c>
      <c r="L54" s="22">
        <v>5</v>
      </c>
      <c r="M54" s="6" t="s">
        <v>64</v>
      </c>
      <c r="N54" s="20">
        <v>10</v>
      </c>
      <c r="O54" s="13">
        <v>30</v>
      </c>
      <c r="P54" s="13">
        <v>30</v>
      </c>
      <c r="Q54" s="13">
        <v>30</v>
      </c>
      <c r="R54" s="6">
        <v>0</v>
      </c>
      <c r="T54" s="5">
        <v>49</v>
      </c>
      <c r="U54" s="3" t="s">
        <v>291</v>
      </c>
      <c r="V54" s="3">
        <v>0.2</v>
      </c>
      <c r="W54" s="3" t="s">
        <v>64</v>
      </c>
      <c r="X54" s="3">
        <v>10</v>
      </c>
      <c r="Y54" s="3">
        <v>10000</v>
      </c>
      <c r="Z54" s="3">
        <f t="shared" si="37"/>
        <v>100000</v>
      </c>
      <c r="AA54" s="3">
        <v>30</v>
      </c>
      <c r="AB54" s="3">
        <v>1900</v>
      </c>
      <c r="AC54" s="3">
        <f t="shared" si="38"/>
        <v>57000</v>
      </c>
      <c r="AD54" s="3">
        <v>30</v>
      </c>
      <c r="AE54" s="3">
        <v>1700</v>
      </c>
      <c r="AF54" s="3">
        <f t="shared" si="39"/>
        <v>51000</v>
      </c>
      <c r="AG54" s="3">
        <v>30</v>
      </c>
      <c r="AH54" s="3">
        <v>2400</v>
      </c>
      <c r="AI54" s="3">
        <f t="shared" si="40"/>
        <v>72000</v>
      </c>
      <c r="AJ54" s="3">
        <v>0</v>
      </c>
      <c r="AK54" s="3">
        <v>0</v>
      </c>
      <c r="AM54" s="5">
        <v>49</v>
      </c>
      <c r="AN54" s="3" t="s">
        <v>291</v>
      </c>
      <c r="AO54" s="3">
        <v>0.2</v>
      </c>
      <c r="AP54" s="3">
        <v>40000</v>
      </c>
      <c r="AQ54" s="3">
        <v>1</v>
      </c>
      <c r="AR54" s="3">
        <v>4</v>
      </c>
      <c r="AS54" s="3">
        <f t="shared" si="41"/>
        <v>3333.3333333333335</v>
      </c>
      <c r="AT54" s="3">
        <v>28000</v>
      </c>
      <c r="AU54" s="3">
        <v>1</v>
      </c>
      <c r="AV54" s="3">
        <v>4</v>
      </c>
      <c r="AW54" s="3">
        <f t="shared" si="42"/>
        <v>2333.3333333333335</v>
      </c>
      <c r="AX54" s="3">
        <v>280000</v>
      </c>
      <c r="AY54" s="3">
        <v>1</v>
      </c>
      <c r="AZ54" s="3">
        <v>5</v>
      </c>
      <c r="BA54" s="3">
        <f t="shared" si="43"/>
        <v>18666.666666666668</v>
      </c>
      <c r="BB54" s="3">
        <f t="shared" si="44"/>
        <v>24333.333333333332</v>
      </c>
      <c r="BD54" s="5">
        <v>49</v>
      </c>
      <c r="BE54" s="3" t="s">
        <v>291</v>
      </c>
      <c r="BF54" s="3">
        <v>0.2</v>
      </c>
      <c r="BG54" s="3">
        <v>150000</v>
      </c>
      <c r="BH54" s="3">
        <v>1</v>
      </c>
      <c r="BI54" s="7">
        <v>100000</v>
      </c>
      <c r="BJ54" s="3">
        <f t="shared" si="45"/>
        <v>50000</v>
      </c>
      <c r="BK54" s="3">
        <v>15</v>
      </c>
      <c r="BL54" s="3">
        <v>3800</v>
      </c>
      <c r="BM54" s="3">
        <f t="shared" si="46"/>
        <v>57000</v>
      </c>
      <c r="BO54" s="5">
        <v>49</v>
      </c>
      <c r="BP54" s="3" t="s">
        <v>291</v>
      </c>
      <c r="BQ54" s="3">
        <v>0.2</v>
      </c>
      <c r="BR54" s="3">
        <v>1</v>
      </c>
      <c r="BS54" s="3">
        <v>10</v>
      </c>
      <c r="BT54" s="3">
        <v>30</v>
      </c>
      <c r="BU54" s="3">
        <v>30</v>
      </c>
      <c r="BV54" s="3">
        <v>30</v>
      </c>
      <c r="BW54" s="3">
        <v>0</v>
      </c>
      <c r="BX54" s="3">
        <v>13</v>
      </c>
      <c r="BZ54" s="5">
        <v>49</v>
      </c>
      <c r="CA54" s="3" t="s">
        <v>291</v>
      </c>
      <c r="CB54" s="3">
        <v>0.2</v>
      </c>
      <c r="CC54" s="3">
        <f t="shared" si="10"/>
        <v>24333.333333333332</v>
      </c>
      <c r="CD54" s="3">
        <v>60000</v>
      </c>
      <c r="CE54" s="3">
        <f t="shared" si="11"/>
        <v>20000</v>
      </c>
      <c r="CF54" s="3">
        <f t="shared" si="12"/>
        <v>44333.333333333328</v>
      </c>
      <c r="CH54" s="5">
        <v>49</v>
      </c>
      <c r="CI54" s="3" t="s">
        <v>291</v>
      </c>
      <c r="CJ54" s="3">
        <v>0.2</v>
      </c>
      <c r="CK54" s="3">
        <f t="shared" si="13"/>
        <v>100000</v>
      </c>
      <c r="CL54" s="3">
        <f t="shared" si="14"/>
        <v>180000</v>
      </c>
      <c r="CM54" s="3">
        <f t="shared" si="15"/>
        <v>0</v>
      </c>
      <c r="CN54" s="3">
        <v>37500</v>
      </c>
      <c r="CO54" s="3">
        <f t="shared" si="16"/>
        <v>257000</v>
      </c>
      <c r="CP54" s="3">
        <f t="shared" si="17"/>
        <v>574500</v>
      </c>
      <c r="CR54" s="5">
        <v>49</v>
      </c>
      <c r="CS54" s="3" t="s">
        <v>291</v>
      </c>
      <c r="CT54" s="3">
        <v>0.2</v>
      </c>
      <c r="CU54" s="3">
        <f t="shared" si="18"/>
        <v>574500</v>
      </c>
      <c r="CV54" s="3">
        <f t="shared" si="19"/>
        <v>44333.333333333328</v>
      </c>
      <c r="CW54" s="3">
        <f t="shared" si="20"/>
        <v>618833.33333333337</v>
      </c>
      <c r="CY54" s="5">
        <v>49</v>
      </c>
      <c r="CZ54" s="3" t="s">
        <v>264</v>
      </c>
      <c r="DA54" s="3">
        <v>0.15</v>
      </c>
      <c r="DB54" s="3">
        <v>0.9</v>
      </c>
      <c r="DC54" s="3">
        <v>2</v>
      </c>
      <c r="DD54" s="3">
        <f t="shared" si="47"/>
        <v>7.1999999999999993</v>
      </c>
      <c r="DE54" s="3">
        <v>3800</v>
      </c>
      <c r="DF54" s="3">
        <f t="shared" si="22"/>
        <v>2735999.9999999995</v>
      </c>
      <c r="DG54" s="3">
        <v>618833.33333333337</v>
      </c>
      <c r="DH54" s="3">
        <f t="shared" si="23"/>
        <v>2117166.666666666</v>
      </c>
      <c r="DI54" s="3">
        <f t="shared" si="24"/>
        <v>14114444.44444444</v>
      </c>
      <c r="DJ54" s="3">
        <f t="shared" si="25"/>
        <v>4.4212227309453258</v>
      </c>
    </row>
    <row r="55" spans="1:114">
      <c r="A55" s="23">
        <v>50</v>
      </c>
      <c r="B55" s="24" t="s">
        <v>292</v>
      </c>
      <c r="C55" s="23">
        <v>50</v>
      </c>
      <c r="D55" s="24" t="s">
        <v>28</v>
      </c>
      <c r="E55" s="24" t="s">
        <v>29</v>
      </c>
      <c r="F55" s="24" t="s">
        <v>32</v>
      </c>
      <c r="H55" s="5">
        <v>50</v>
      </c>
      <c r="I55" s="6" t="s">
        <v>292</v>
      </c>
      <c r="J55" s="11">
        <v>0.4</v>
      </c>
      <c r="K55" s="12">
        <v>2</v>
      </c>
      <c r="L55" s="22">
        <v>5</v>
      </c>
      <c r="M55" s="6" t="s">
        <v>65</v>
      </c>
      <c r="N55" s="20">
        <v>20</v>
      </c>
      <c r="O55" s="13">
        <v>100</v>
      </c>
      <c r="P55" s="13">
        <v>50</v>
      </c>
      <c r="Q55" s="13">
        <v>50</v>
      </c>
      <c r="R55" s="6">
        <v>0.25</v>
      </c>
      <c r="T55" s="5">
        <v>50</v>
      </c>
      <c r="U55" s="3" t="s">
        <v>292</v>
      </c>
      <c r="V55" s="3">
        <v>0.4</v>
      </c>
      <c r="W55" s="3" t="s">
        <v>65</v>
      </c>
      <c r="X55" s="3">
        <v>20</v>
      </c>
      <c r="Y55" s="3">
        <v>10000</v>
      </c>
      <c r="Z55" s="3">
        <f t="shared" si="37"/>
        <v>200000</v>
      </c>
      <c r="AA55" s="3">
        <v>100</v>
      </c>
      <c r="AB55" s="3">
        <v>1900</v>
      </c>
      <c r="AC55" s="3">
        <f t="shared" si="38"/>
        <v>190000</v>
      </c>
      <c r="AD55" s="3">
        <v>50</v>
      </c>
      <c r="AE55" s="3">
        <v>1700</v>
      </c>
      <c r="AF55" s="3">
        <f t="shared" si="39"/>
        <v>85000</v>
      </c>
      <c r="AG55" s="3">
        <v>50</v>
      </c>
      <c r="AH55" s="3">
        <v>2400</v>
      </c>
      <c r="AI55" s="3">
        <f t="shared" si="40"/>
        <v>120000</v>
      </c>
      <c r="AJ55" s="3">
        <v>0.25</v>
      </c>
      <c r="AK55" s="3">
        <v>50000</v>
      </c>
      <c r="AM55" s="5">
        <v>50</v>
      </c>
      <c r="AN55" s="3" t="s">
        <v>292</v>
      </c>
      <c r="AO55" s="3">
        <v>0.4</v>
      </c>
      <c r="AP55" s="3">
        <v>40000</v>
      </c>
      <c r="AQ55" s="3">
        <v>2</v>
      </c>
      <c r="AR55" s="3">
        <v>3</v>
      </c>
      <c r="AS55" s="3">
        <f t="shared" si="41"/>
        <v>8888.8888888888887</v>
      </c>
      <c r="AT55" s="3">
        <v>27500</v>
      </c>
      <c r="AU55" s="3">
        <v>1</v>
      </c>
      <c r="AV55" s="3">
        <v>4</v>
      </c>
      <c r="AW55" s="3">
        <f t="shared" si="42"/>
        <v>2291.6666666666665</v>
      </c>
      <c r="AX55" s="3">
        <v>275000</v>
      </c>
      <c r="AY55" s="3">
        <v>1</v>
      </c>
      <c r="AZ55" s="3">
        <v>4</v>
      </c>
      <c r="BA55" s="3">
        <f t="shared" si="43"/>
        <v>22916.666666666668</v>
      </c>
      <c r="BB55" s="3">
        <f t="shared" si="44"/>
        <v>34097.222222222226</v>
      </c>
      <c r="BD55" s="5">
        <v>50</v>
      </c>
      <c r="BE55" s="3" t="s">
        <v>292</v>
      </c>
      <c r="BF55" s="3">
        <v>0.4</v>
      </c>
      <c r="BG55" s="3">
        <v>500000</v>
      </c>
      <c r="BH55" s="3">
        <v>2</v>
      </c>
      <c r="BI55" s="7">
        <v>100000</v>
      </c>
      <c r="BJ55" s="3">
        <f t="shared" si="45"/>
        <v>100000</v>
      </c>
      <c r="BK55" s="3">
        <v>50</v>
      </c>
      <c r="BL55" s="3">
        <v>3800</v>
      </c>
      <c r="BM55" s="3">
        <f t="shared" si="46"/>
        <v>190000</v>
      </c>
      <c r="BO55" s="5">
        <v>50</v>
      </c>
      <c r="BP55" s="3" t="s">
        <v>292</v>
      </c>
      <c r="BQ55" s="3">
        <v>0.4</v>
      </c>
      <c r="BR55" s="3">
        <v>2</v>
      </c>
      <c r="BS55" s="3">
        <v>20</v>
      </c>
      <c r="BT55" s="3">
        <v>100</v>
      </c>
      <c r="BU55" s="3">
        <v>50</v>
      </c>
      <c r="BV55" s="3">
        <v>50</v>
      </c>
      <c r="BW55" s="3">
        <v>0.25</v>
      </c>
      <c r="BX55" s="3">
        <v>13</v>
      </c>
      <c r="BZ55" s="5">
        <v>50</v>
      </c>
      <c r="CA55" s="3" t="s">
        <v>292</v>
      </c>
      <c r="CB55" s="3">
        <v>0.4</v>
      </c>
      <c r="CC55" s="3">
        <f t="shared" si="10"/>
        <v>34097.222222222226</v>
      </c>
      <c r="CD55" s="3">
        <v>148500</v>
      </c>
      <c r="CE55" s="3">
        <f t="shared" si="11"/>
        <v>49500</v>
      </c>
      <c r="CF55" s="3">
        <f t="shared" si="12"/>
        <v>83597.222222222219</v>
      </c>
      <c r="CH55" s="5">
        <v>50</v>
      </c>
      <c r="CI55" s="3" t="s">
        <v>292</v>
      </c>
      <c r="CJ55" s="3">
        <v>0.4</v>
      </c>
      <c r="CK55" s="3">
        <f t="shared" si="13"/>
        <v>200000</v>
      </c>
      <c r="CL55" s="3">
        <f t="shared" si="14"/>
        <v>395000</v>
      </c>
      <c r="CM55" s="3">
        <f t="shared" si="15"/>
        <v>50000</v>
      </c>
      <c r="CN55" s="3">
        <v>320000</v>
      </c>
      <c r="CO55" s="3">
        <f t="shared" si="16"/>
        <v>790000</v>
      </c>
      <c r="CP55" s="3">
        <f t="shared" si="17"/>
        <v>1755000</v>
      </c>
      <c r="CR55" s="5">
        <v>50</v>
      </c>
      <c r="CS55" s="3" t="s">
        <v>292</v>
      </c>
      <c r="CT55" s="3">
        <v>0.4</v>
      </c>
      <c r="CU55" s="3">
        <f t="shared" si="18"/>
        <v>1755000</v>
      </c>
      <c r="CV55" s="3">
        <f t="shared" si="19"/>
        <v>83597.222222222219</v>
      </c>
      <c r="CW55" s="3">
        <f t="shared" si="20"/>
        <v>1838597.2222222222</v>
      </c>
      <c r="CY55" s="5">
        <v>50</v>
      </c>
      <c r="CZ55" s="3" t="s">
        <v>265</v>
      </c>
      <c r="DA55" s="3">
        <v>0.5</v>
      </c>
      <c r="DB55" s="3">
        <v>2.5</v>
      </c>
      <c r="DC55" s="3">
        <v>4</v>
      </c>
      <c r="DD55" s="3">
        <f t="shared" si="47"/>
        <v>20</v>
      </c>
      <c r="DE55" s="3">
        <v>3800</v>
      </c>
      <c r="DF55" s="3">
        <f t="shared" si="22"/>
        <v>7600000</v>
      </c>
      <c r="DG55" s="3">
        <v>1838597.2222222222</v>
      </c>
      <c r="DH55" s="3">
        <f t="shared" si="23"/>
        <v>5761402.777777778</v>
      </c>
      <c r="DI55" s="3">
        <f t="shared" si="24"/>
        <v>11522805.555555556</v>
      </c>
      <c r="DJ55" s="3">
        <f t="shared" si="25"/>
        <v>4.1335861428172143</v>
      </c>
    </row>
    <row r="56" spans="1:114" s="16" customFormat="1">
      <c r="H56" s="85" t="s">
        <v>369</v>
      </c>
      <c r="I56" s="85"/>
      <c r="J56" s="18">
        <f>SUM(J6:J55)</f>
        <v>22.084999999999994</v>
      </c>
      <c r="K56" s="18">
        <f t="shared" ref="K56:R56" si="48">SUM(K6:K55)</f>
        <v>105.94999999999997</v>
      </c>
      <c r="L56" s="18">
        <f t="shared" si="48"/>
        <v>248.90213032581454</v>
      </c>
      <c r="M56" s="18"/>
      <c r="N56" s="18">
        <f t="shared" si="48"/>
        <v>980</v>
      </c>
      <c r="O56" s="18">
        <f t="shared" si="48"/>
        <v>4510</v>
      </c>
      <c r="P56" s="18">
        <f t="shared" si="48"/>
        <v>3410</v>
      </c>
      <c r="Q56" s="18">
        <f t="shared" si="48"/>
        <v>4500</v>
      </c>
      <c r="R56" s="18">
        <f t="shared" si="48"/>
        <v>9.8299999999999983</v>
      </c>
      <c r="T56" s="85" t="s">
        <v>369</v>
      </c>
      <c r="U56" s="85"/>
      <c r="V56" s="18">
        <f>SUM(V6:V55)</f>
        <v>22.084999999999994</v>
      </c>
      <c r="W56" s="18"/>
      <c r="X56" s="18">
        <f t="shared" ref="X56:AK56" si="49">SUM(X6:X55)</f>
        <v>983</v>
      </c>
      <c r="Y56" s="18">
        <f t="shared" si="49"/>
        <v>510000</v>
      </c>
      <c r="Z56" s="18">
        <f t="shared" si="49"/>
        <v>10023000</v>
      </c>
      <c r="AA56" s="18">
        <f t="shared" si="49"/>
        <v>4510</v>
      </c>
      <c r="AB56" s="18">
        <f t="shared" si="49"/>
        <v>95000</v>
      </c>
      <c r="AC56" s="18">
        <f t="shared" si="49"/>
        <v>8569000</v>
      </c>
      <c r="AD56" s="18">
        <f t="shared" si="49"/>
        <v>3410</v>
      </c>
      <c r="AE56" s="18">
        <f t="shared" si="49"/>
        <v>85000</v>
      </c>
      <c r="AF56" s="18">
        <f t="shared" si="49"/>
        <v>5797000</v>
      </c>
      <c r="AG56" s="18">
        <f t="shared" si="49"/>
        <v>4500</v>
      </c>
      <c r="AH56" s="18">
        <f t="shared" si="49"/>
        <v>120000</v>
      </c>
      <c r="AI56" s="18">
        <f t="shared" si="49"/>
        <v>10800000</v>
      </c>
      <c r="AJ56" s="18">
        <f t="shared" si="49"/>
        <v>9.3299999999999983</v>
      </c>
      <c r="AK56" s="18">
        <f t="shared" si="49"/>
        <v>1860000</v>
      </c>
      <c r="AM56" s="85" t="s">
        <v>369</v>
      </c>
      <c r="AN56" s="85"/>
      <c r="AO56" s="18">
        <f>SUM(AO6:AO55)</f>
        <v>22.084999999999994</v>
      </c>
      <c r="AP56" s="18"/>
      <c r="AQ56" s="18">
        <f t="shared" ref="AQ56:BB56" si="50">SUM(AQ6:AQ55)</f>
        <v>68</v>
      </c>
      <c r="AR56" s="18">
        <f t="shared" si="50"/>
        <v>190</v>
      </c>
      <c r="AS56" s="18">
        <f t="shared" si="50"/>
        <v>286666.66666666669</v>
      </c>
      <c r="AT56" s="18">
        <f t="shared" si="50"/>
        <v>1388000</v>
      </c>
      <c r="AU56" s="18">
        <f t="shared" si="50"/>
        <v>62</v>
      </c>
      <c r="AV56" s="18">
        <f t="shared" si="50"/>
        <v>191</v>
      </c>
      <c r="AW56" s="18">
        <f t="shared" si="50"/>
        <v>154472.22222222219</v>
      </c>
      <c r="AX56" s="18">
        <f t="shared" si="50"/>
        <v>13720000</v>
      </c>
      <c r="AY56" s="18">
        <f t="shared" si="50"/>
        <v>54</v>
      </c>
      <c r="AZ56" s="18">
        <f t="shared" si="50"/>
        <v>213</v>
      </c>
      <c r="BA56" s="18">
        <f t="shared" si="50"/>
        <v>1175833.333333333</v>
      </c>
      <c r="BB56" s="18">
        <f t="shared" si="50"/>
        <v>1616972.2222222227</v>
      </c>
      <c r="BD56" s="85" t="s">
        <v>369</v>
      </c>
      <c r="BE56" s="85"/>
      <c r="BF56" s="18">
        <f>SUM(BF6:BF55)</f>
        <v>22.084999999999994</v>
      </c>
      <c r="BG56" s="18"/>
      <c r="BH56" s="18">
        <f t="shared" ref="BH56:BM56" si="51">SUM(BH6:BH55)</f>
        <v>105.94999999999997</v>
      </c>
      <c r="BI56" s="18">
        <f t="shared" si="51"/>
        <v>5000000</v>
      </c>
      <c r="BJ56" s="18">
        <f t="shared" si="51"/>
        <v>5297500</v>
      </c>
      <c r="BK56" s="18">
        <f t="shared" si="51"/>
        <v>2157</v>
      </c>
      <c r="BL56" s="18">
        <f t="shared" si="51"/>
        <v>190000</v>
      </c>
      <c r="BM56" s="18">
        <f t="shared" si="51"/>
        <v>8196600</v>
      </c>
      <c r="BO56" s="85" t="s">
        <v>369</v>
      </c>
      <c r="BP56" s="85"/>
      <c r="BQ56" s="18">
        <f>SUM(BQ6:BQ55)</f>
        <v>22.034999999999993</v>
      </c>
      <c r="BR56" s="18"/>
      <c r="BS56" s="18">
        <f t="shared" ref="BS56:BX56" si="52">SUM(BS6:BS55)</f>
        <v>980</v>
      </c>
      <c r="BT56" s="18">
        <f t="shared" si="52"/>
        <v>4510</v>
      </c>
      <c r="BU56" s="18">
        <f t="shared" si="52"/>
        <v>3410</v>
      </c>
      <c r="BV56" s="18">
        <f t="shared" si="52"/>
        <v>4500</v>
      </c>
      <c r="BW56" s="18">
        <f t="shared" si="52"/>
        <v>9.8299999999999983</v>
      </c>
      <c r="BX56" s="18">
        <f t="shared" si="52"/>
        <v>1269</v>
      </c>
      <c r="BZ56" s="85" t="s">
        <v>369</v>
      </c>
      <c r="CA56" s="85"/>
      <c r="CB56" s="18">
        <f>SUM(CB6:CB55)</f>
        <v>22.084999999999994</v>
      </c>
      <c r="CC56" s="18">
        <f>SUM(CC6:CC55)</f>
        <v>1616972.2222222227</v>
      </c>
      <c r="CD56" s="18">
        <f t="shared" ref="CD56:CF56" si="53">SUM(CD6:CD55)</f>
        <v>6608199.4736842103</v>
      </c>
      <c r="CE56" s="18">
        <f t="shared" si="53"/>
        <v>2202733.1578947371</v>
      </c>
      <c r="CF56" s="18">
        <f t="shared" si="53"/>
        <v>3819705.3801169596</v>
      </c>
      <c r="CH56" s="85" t="s">
        <v>369</v>
      </c>
      <c r="CI56" s="85"/>
      <c r="CJ56" s="18">
        <f>SUM(CJ6:CJ55)</f>
        <v>22.084999999999994</v>
      </c>
      <c r="CK56" s="18">
        <f>SUM(CK6:CK55)</f>
        <v>10023000</v>
      </c>
      <c r="CL56" s="18">
        <f t="shared" ref="CL56:CP56" si="54">SUM(CL6:CL55)</f>
        <v>25166000</v>
      </c>
      <c r="CM56" s="18">
        <f t="shared" si="54"/>
        <v>1860000</v>
      </c>
      <c r="CN56" s="18">
        <f t="shared" si="54"/>
        <v>27284218.75</v>
      </c>
      <c r="CO56" s="18">
        <f t="shared" si="54"/>
        <v>36569100</v>
      </c>
      <c r="CP56" s="18">
        <f t="shared" si="54"/>
        <v>100902318.75</v>
      </c>
      <c r="CR56" s="85" t="s">
        <v>369</v>
      </c>
      <c r="CS56" s="85"/>
      <c r="CT56" s="18">
        <f>SUM(CT6:CT55)</f>
        <v>22.084999999999994</v>
      </c>
      <c r="CU56" s="18">
        <f>SUM(CU6:CU55)</f>
        <v>100902318.75</v>
      </c>
      <c r="CV56" s="18">
        <f t="shared" ref="CV56:CW56" si="55">SUM(CV6:CV55)</f>
        <v>3819705.3801169596</v>
      </c>
      <c r="CW56" s="18">
        <f t="shared" si="55"/>
        <v>104722024.13011698</v>
      </c>
      <c r="CY56" s="85" t="s">
        <v>369</v>
      </c>
      <c r="CZ56" s="85"/>
      <c r="DA56" s="18">
        <f>SUM(DA6:DA55)</f>
        <v>22.084999999999994</v>
      </c>
      <c r="DB56" s="18">
        <f t="shared" ref="DB56:DJ56" si="56">SUM(DB6:DB55)</f>
        <v>105.94999999999997</v>
      </c>
      <c r="DC56" s="18">
        <f t="shared" si="56"/>
        <v>211.89999999999995</v>
      </c>
      <c r="DD56" s="18">
        <f t="shared" si="56"/>
        <v>847.5999999999998</v>
      </c>
      <c r="DE56" s="18">
        <f t="shared" si="56"/>
        <v>190000</v>
      </c>
      <c r="DF56" s="18">
        <f t="shared" si="56"/>
        <v>322088000</v>
      </c>
      <c r="DG56" s="18">
        <f t="shared" si="56"/>
        <v>104722024.13011698</v>
      </c>
      <c r="DH56" s="18">
        <f t="shared" si="56"/>
        <v>217365975.86988303</v>
      </c>
      <c r="DI56" s="18">
        <f t="shared" si="56"/>
        <v>513381511.2512185</v>
      </c>
      <c r="DJ56" s="18">
        <f t="shared" si="56"/>
        <v>165.09607257149852</v>
      </c>
    </row>
    <row r="57" spans="1:114" s="16" customFormat="1" ht="15" customHeight="1">
      <c r="H57" s="86" t="s">
        <v>370</v>
      </c>
      <c r="I57" s="86"/>
      <c r="J57" s="17">
        <f>AVERAGE(J6:J55)</f>
        <v>0.44169999999999987</v>
      </c>
      <c r="K57" s="17">
        <f t="shared" ref="K57:R57" si="57">AVERAGE(K6:K55)</f>
        <v>2.1189999999999993</v>
      </c>
      <c r="L57" s="17">
        <f t="shared" si="57"/>
        <v>4.9780426065162908</v>
      </c>
      <c r="M57" s="17"/>
      <c r="N57" s="17">
        <f t="shared" si="57"/>
        <v>19.600000000000001</v>
      </c>
      <c r="O57" s="17">
        <f t="shared" si="57"/>
        <v>90.2</v>
      </c>
      <c r="P57" s="17">
        <f t="shared" si="57"/>
        <v>68.2</v>
      </c>
      <c r="Q57" s="17">
        <f t="shared" si="57"/>
        <v>90</v>
      </c>
      <c r="R57" s="17">
        <f t="shared" si="57"/>
        <v>0.20061224489795915</v>
      </c>
      <c r="T57" s="86" t="s">
        <v>370</v>
      </c>
      <c r="U57" s="86"/>
      <c r="V57" s="17">
        <f>AVERAGE(V6:V55)</f>
        <v>0.44169999999999987</v>
      </c>
      <c r="W57" s="17"/>
      <c r="X57" s="17">
        <f t="shared" ref="X57:AK57" si="58">AVERAGE(X6:X55)</f>
        <v>19.66</v>
      </c>
      <c r="Y57" s="17">
        <f t="shared" si="58"/>
        <v>10200</v>
      </c>
      <c r="Z57" s="17">
        <f t="shared" si="58"/>
        <v>200460</v>
      </c>
      <c r="AA57" s="17">
        <f t="shared" si="58"/>
        <v>90.2</v>
      </c>
      <c r="AB57" s="17">
        <f t="shared" si="58"/>
        <v>1900</v>
      </c>
      <c r="AC57" s="17">
        <f t="shared" si="58"/>
        <v>171380</v>
      </c>
      <c r="AD57" s="17">
        <f t="shared" si="58"/>
        <v>68.2</v>
      </c>
      <c r="AE57" s="17">
        <f t="shared" si="58"/>
        <v>1700</v>
      </c>
      <c r="AF57" s="17">
        <f t="shared" si="58"/>
        <v>115940</v>
      </c>
      <c r="AG57" s="17">
        <f t="shared" si="58"/>
        <v>90</v>
      </c>
      <c r="AH57" s="17">
        <f t="shared" si="58"/>
        <v>2400</v>
      </c>
      <c r="AI57" s="17">
        <f t="shared" si="58"/>
        <v>216000</v>
      </c>
      <c r="AJ57" s="17">
        <f t="shared" si="58"/>
        <v>0.18659999999999996</v>
      </c>
      <c r="AK57" s="17">
        <f t="shared" si="58"/>
        <v>37200</v>
      </c>
      <c r="AM57" s="86" t="s">
        <v>370</v>
      </c>
      <c r="AN57" s="86"/>
      <c r="AO57" s="17">
        <f>AVERAGE(AO6:AO55)</f>
        <v>0.44169999999999987</v>
      </c>
      <c r="AP57" s="17"/>
      <c r="AQ57" s="17">
        <f t="shared" ref="AQ57:BB57" si="59">AVERAGE(AQ6:AQ55)</f>
        <v>1.36</v>
      </c>
      <c r="AR57" s="17">
        <f t="shared" si="59"/>
        <v>3.8</v>
      </c>
      <c r="AS57" s="17">
        <f t="shared" si="59"/>
        <v>5733.3333333333339</v>
      </c>
      <c r="AT57" s="17">
        <f t="shared" si="59"/>
        <v>27760</v>
      </c>
      <c r="AU57" s="17">
        <f t="shared" si="59"/>
        <v>1.24</v>
      </c>
      <c r="AV57" s="17">
        <f t="shared" si="59"/>
        <v>3.82</v>
      </c>
      <c r="AW57" s="17">
        <f t="shared" si="59"/>
        <v>3089.4444444444439</v>
      </c>
      <c r="AX57" s="17">
        <f t="shared" si="59"/>
        <v>274400</v>
      </c>
      <c r="AY57" s="17">
        <f t="shared" si="59"/>
        <v>1.08</v>
      </c>
      <c r="AZ57" s="17">
        <f t="shared" si="59"/>
        <v>4.26</v>
      </c>
      <c r="BA57" s="17">
        <f t="shared" si="59"/>
        <v>23516.666666666661</v>
      </c>
      <c r="BB57" s="17">
        <f t="shared" si="59"/>
        <v>32339.444444444453</v>
      </c>
      <c r="BD57" s="86" t="s">
        <v>370</v>
      </c>
      <c r="BE57" s="86"/>
      <c r="BF57" s="17">
        <f>AVERAGE(BF6:BF55)</f>
        <v>0.44169999999999987</v>
      </c>
      <c r="BG57" s="17"/>
      <c r="BH57" s="17">
        <f t="shared" ref="BH57:BM57" si="60">AVERAGE(BH6:BH55)</f>
        <v>2.1189999999999993</v>
      </c>
      <c r="BI57" s="17">
        <f t="shared" si="60"/>
        <v>100000</v>
      </c>
      <c r="BJ57" s="17">
        <f t="shared" si="60"/>
        <v>105950</v>
      </c>
      <c r="BK57" s="17">
        <f t="shared" si="60"/>
        <v>43.14</v>
      </c>
      <c r="BL57" s="17">
        <f t="shared" si="60"/>
        <v>3800</v>
      </c>
      <c r="BM57" s="17">
        <f t="shared" si="60"/>
        <v>163932</v>
      </c>
      <c r="BO57" s="86" t="s">
        <v>370</v>
      </c>
      <c r="BP57" s="86"/>
      <c r="BQ57" s="17">
        <f>AVERAGE(BQ6:BQ55)</f>
        <v>0.44069999999999987</v>
      </c>
      <c r="BR57" s="17"/>
      <c r="BS57" s="17">
        <f t="shared" ref="BS57:BX57" si="61">AVERAGE(BS6:BS55)</f>
        <v>19.600000000000001</v>
      </c>
      <c r="BT57" s="17">
        <f t="shared" si="61"/>
        <v>90.2</v>
      </c>
      <c r="BU57" s="17">
        <f t="shared" si="61"/>
        <v>68.2</v>
      </c>
      <c r="BV57" s="17">
        <f t="shared" si="61"/>
        <v>90</v>
      </c>
      <c r="BW57" s="17">
        <f t="shared" si="61"/>
        <v>0.19659999999999997</v>
      </c>
      <c r="BX57" s="17">
        <f t="shared" si="61"/>
        <v>25.38</v>
      </c>
      <c r="BZ57" s="86" t="s">
        <v>370</v>
      </c>
      <c r="CA57" s="86"/>
      <c r="CB57" s="17">
        <f>AVERAGE(CB6:CB55)</f>
        <v>0.44169999999999987</v>
      </c>
      <c r="CC57" s="17">
        <f>AVERAGE(CC6:CC55)</f>
        <v>32339.444444444453</v>
      </c>
      <c r="CD57" s="17">
        <f>AVERAGE(CD6:CD55)</f>
        <v>132163.9894736842</v>
      </c>
      <c r="CE57" s="17">
        <f>AVERAGE(CE6:CE55)</f>
        <v>44054.663157894742</v>
      </c>
      <c r="CF57" s="17">
        <f>AVERAGE(CF6:CF55)</f>
        <v>76394.107602339194</v>
      </c>
      <c r="CH57" s="86" t="s">
        <v>370</v>
      </c>
      <c r="CI57" s="86"/>
      <c r="CJ57" s="17">
        <f t="shared" ref="CJ57:CP57" si="62">AVERAGE(CJ6:CJ55)</f>
        <v>0.44169999999999987</v>
      </c>
      <c r="CK57" s="17">
        <f t="shared" si="62"/>
        <v>200460</v>
      </c>
      <c r="CL57" s="17">
        <f t="shared" si="62"/>
        <v>503320</v>
      </c>
      <c r="CM57" s="17">
        <f t="shared" si="62"/>
        <v>37200</v>
      </c>
      <c r="CN57" s="17">
        <f t="shared" si="62"/>
        <v>545684.375</v>
      </c>
      <c r="CO57" s="17">
        <f t="shared" si="62"/>
        <v>731382</v>
      </c>
      <c r="CP57" s="17">
        <f t="shared" si="62"/>
        <v>2018046.375</v>
      </c>
      <c r="CR57" s="86" t="s">
        <v>370</v>
      </c>
      <c r="CS57" s="86"/>
      <c r="CT57" s="17">
        <f>AVERAGE(CT6:CT55)</f>
        <v>0.44169999999999987</v>
      </c>
      <c r="CU57" s="17">
        <f>AVERAGE(CU6:CU55)</f>
        <v>2018046.375</v>
      </c>
      <c r="CV57" s="17">
        <f>AVERAGE(CV6:CV55)</f>
        <v>76394.107602339194</v>
      </c>
      <c r="CW57" s="17">
        <f>AVERAGE(CW6:CW55)</f>
        <v>2094440.4826023397</v>
      </c>
      <c r="CY57" s="86" t="s">
        <v>370</v>
      </c>
      <c r="CZ57" s="86"/>
      <c r="DA57" s="17">
        <f>AVERAGE(DA6:DA55)</f>
        <v>0.44169999999999987</v>
      </c>
      <c r="DB57" s="17">
        <f t="shared" ref="DB57:DJ57" si="63">AVERAGE(DB6:DB55)</f>
        <v>2.1189999999999993</v>
      </c>
      <c r="DC57" s="17">
        <f t="shared" si="63"/>
        <v>4.2379999999999987</v>
      </c>
      <c r="DD57" s="17">
        <f t="shared" si="63"/>
        <v>16.951999999999995</v>
      </c>
      <c r="DE57" s="17">
        <f t="shared" si="63"/>
        <v>3800</v>
      </c>
      <c r="DF57" s="17">
        <f t="shared" si="63"/>
        <v>6441760</v>
      </c>
      <c r="DG57" s="17">
        <f t="shared" si="63"/>
        <v>2094440.4826023397</v>
      </c>
      <c r="DH57" s="17">
        <f t="shared" si="63"/>
        <v>4347319.5173976608</v>
      </c>
      <c r="DI57" s="17">
        <f t="shared" si="63"/>
        <v>10267630.22502437</v>
      </c>
      <c r="DJ57" s="17">
        <f t="shared" si="63"/>
        <v>3.3019214514299704</v>
      </c>
    </row>
    <row r="62" spans="1:114" s="32" customFormat="1">
      <c r="A62" s="29" t="s">
        <v>396</v>
      </c>
    </row>
    <row r="63" spans="1:114" s="56" customFormat="1" ht="15.75" customHeight="1">
      <c r="A63" s="74" t="s">
        <v>0</v>
      </c>
      <c r="B63" s="74" t="s">
        <v>1</v>
      </c>
      <c r="C63" s="74" t="s">
        <v>2</v>
      </c>
      <c r="D63" s="74" t="s">
        <v>4</v>
      </c>
      <c r="E63" s="74" t="s">
        <v>382</v>
      </c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 t="s">
        <v>386</v>
      </c>
      <c r="AT63" s="74"/>
      <c r="AU63" s="74" t="s">
        <v>383</v>
      </c>
      <c r="AV63" s="74" t="s">
        <v>384</v>
      </c>
      <c r="AW63" s="74"/>
      <c r="AX63" s="91" t="s">
        <v>284</v>
      </c>
      <c r="AY63" s="91" t="s">
        <v>156</v>
      </c>
      <c r="AZ63" s="91" t="s">
        <v>401</v>
      </c>
      <c r="BA63" s="91"/>
    </row>
    <row r="64" spans="1:114" s="56" customFormat="1">
      <c r="A64" s="75"/>
      <c r="B64" s="75"/>
      <c r="C64" s="75"/>
      <c r="D64" s="75"/>
      <c r="E64" s="77" t="s">
        <v>107</v>
      </c>
      <c r="F64" s="77"/>
      <c r="G64" s="77"/>
      <c r="H64" s="77"/>
      <c r="I64" s="77"/>
      <c r="J64" s="77"/>
      <c r="K64" s="77"/>
      <c r="L64" s="77"/>
      <c r="M64" s="77" t="s">
        <v>109</v>
      </c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 t="s">
        <v>110</v>
      </c>
      <c r="Z64" s="77"/>
      <c r="AA64" s="77"/>
      <c r="AB64" s="77"/>
      <c r="AC64" s="77" t="s">
        <v>385</v>
      </c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8" t="s">
        <v>113</v>
      </c>
      <c r="AP64" s="78"/>
      <c r="AQ64" s="78"/>
      <c r="AR64" s="78"/>
      <c r="AS64" s="75"/>
      <c r="AT64" s="75"/>
      <c r="AU64" s="75"/>
      <c r="AV64" s="75"/>
      <c r="AW64" s="75"/>
      <c r="AX64" s="92"/>
      <c r="AY64" s="92"/>
      <c r="AZ64" s="92"/>
      <c r="BA64" s="92"/>
    </row>
    <row r="65" spans="1:53" s="56" customFormat="1" ht="63">
      <c r="A65" s="76"/>
      <c r="B65" s="76"/>
      <c r="C65" s="76"/>
      <c r="D65" s="76"/>
      <c r="E65" s="30" t="s">
        <v>387</v>
      </c>
      <c r="F65" s="30" t="s">
        <v>388</v>
      </c>
      <c r="G65" s="30" t="s">
        <v>389</v>
      </c>
      <c r="H65" s="30" t="s">
        <v>386</v>
      </c>
      <c r="I65" s="30" t="s">
        <v>108</v>
      </c>
      <c r="J65" s="30" t="s">
        <v>388</v>
      </c>
      <c r="K65" s="30" t="s">
        <v>389</v>
      </c>
      <c r="L65" s="31" t="s">
        <v>386</v>
      </c>
      <c r="M65" s="30" t="s">
        <v>390</v>
      </c>
      <c r="N65" s="30" t="s">
        <v>388</v>
      </c>
      <c r="O65" s="30" t="s">
        <v>389</v>
      </c>
      <c r="P65" s="30" t="s">
        <v>386</v>
      </c>
      <c r="Q65" s="30" t="s">
        <v>391</v>
      </c>
      <c r="R65" s="30" t="s">
        <v>388</v>
      </c>
      <c r="S65" s="30" t="s">
        <v>389</v>
      </c>
      <c r="T65" s="30" t="s">
        <v>386</v>
      </c>
      <c r="U65" s="30" t="s">
        <v>392</v>
      </c>
      <c r="V65" s="30" t="s">
        <v>388</v>
      </c>
      <c r="W65" s="30" t="s">
        <v>389</v>
      </c>
      <c r="X65" s="30" t="s">
        <v>386</v>
      </c>
      <c r="Y65" s="30" t="s">
        <v>393</v>
      </c>
      <c r="Z65" s="30" t="s">
        <v>388</v>
      </c>
      <c r="AA65" s="30" t="s">
        <v>389</v>
      </c>
      <c r="AB65" s="30" t="s">
        <v>386</v>
      </c>
      <c r="AC65" s="30" t="s">
        <v>394</v>
      </c>
      <c r="AD65" s="30" t="s">
        <v>388</v>
      </c>
      <c r="AE65" s="30" t="s">
        <v>389</v>
      </c>
      <c r="AF65" s="30" t="s">
        <v>386</v>
      </c>
      <c r="AG65" s="30" t="s">
        <v>111</v>
      </c>
      <c r="AH65" s="31" t="s">
        <v>388</v>
      </c>
      <c r="AI65" s="30" t="s">
        <v>389</v>
      </c>
      <c r="AJ65" s="30" t="s">
        <v>386</v>
      </c>
      <c r="AK65" s="30" t="s">
        <v>395</v>
      </c>
      <c r="AL65" s="30" t="s">
        <v>388</v>
      </c>
      <c r="AM65" s="30" t="s">
        <v>389</v>
      </c>
      <c r="AN65" s="30" t="s">
        <v>386</v>
      </c>
      <c r="AO65" s="30" t="s">
        <v>393</v>
      </c>
      <c r="AP65" s="30" t="s">
        <v>388</v>
      </c>
      <c r="AQ65" s="30" t="s">
        <v>389</v>
      </c>
      <c r="AR65" s="30" t="s">
        <v>386</v>
      </c>
      <c r="AS65" s="30" t="s">
        <v>160</v>
      </c>
      <c r="AT65" s="30" t="s">
        <v>161</v>
      </c>
      <c r="AU65" s="76"/>
      <c r="AV65" s="30" t="s">
        <v>160</v>
      </c>
      <c r="AW65" s="30" t="s">
        <v>161</v>
      </c>
      <c r="AX65" s="93"/>
      <c r="AY65" s="93"/>
      <c r="AZ65" s="57" t="s">
        <v>160</v>
      </c>
      <c r="BA65" s="57" t="s">
        <v>161</v>
      </c>
    </row>
    <row r="66" spans="1:53">
      <c r="A66" s="3">
        <v>1</v>
      </c>
      <c r="B66" s="3" t="s">
        <v>86</v>
      </c>
      <c r="C66" s="3">
        <v>0.375</v>
      </c>
      <c r="D66" s="3">
        <v>1.8</v>
      </c>
      <c r="E66" s="3">
        <v>2</v>
      </c>
      <c r="F66" s="3">
        <v>6</v>
      </c>
      <c r="G66" s="3">
        <v>1</v>
      </c>
      <c r="H66" s="3">
        <f>E66*F66*G66/8</f>
        <v>1.5</v>
      </c>
      <c r="I66" s="3">
        <v>2</v>
      </c>
      <c r="J66" s="3">
        <v>3</v>
      </c>
      <c r="K66" s="3">
        <v>2</v>
      </c>
      <c r="L66" s="3">
        <f>I66*J66*K66/8</f>
        <v>1.5</v>
      </c>
      <c r="M66" s="3">
        <v>1</v>
      </c>
      <c r="N66" s="3">
        <v>3</v>
      </c>
      <c r="O66" s="3">
        <v>1</v>
      </c>
      <c r="P66" s="3">
        <f>M66*N66*O66/8</f>
        <v>0.375</v>
      </c>
      <c r="Q66" s="3">
        <v>3</v>
      </c>
      <c r="R66" s="3">
        <v>3</v>
      </c>
      <c r="S66" s="3">
        <v>1</v>
      </c>
      <c r="T66" s="3">
        <f>Q66*R66*S66/8</f>
        <v>1.125</v>
      </c>
      <c r="U66" s="3">
        <v>6</v>
      </c>
      <c r="V66" s="3">
        <v>1</v>
      </c>
      <c r="W66" s="3">
        <v>1</v>
      </c>
      <c r="X66" s="3">
        <f>U66*V66*W66/8</f>
        <v>0.75</v>
      </c>
      <c r="Y66" s="3">
        <v>15</v>
      </c>
      <c r="Z66" s="3">
        <v>6</v>
      </c>
      <c r="AA66" s="3">
        <v>1</v>
      </c>
      <c r="AB66" s="3">
        <f>Y66*Z66*AA66/8</f>
        <v>11.25</v>
      </c>
      <c r="AC66" s="3">
        <v>1</v>
      </c>
      <c r="AD66" s="3">
        <v>5</v>
      </c>
      <c r="AE66" s="3">
        <v>2</v>
      </c>
      <c r="AF66" s="3">
        <f>AC66*AD66*AE66/8</f>
        <v>1.25</v>
      </c>
      <c r="AG66" s="3">
        <v>2</v>
      </c>
      <c r="AH66" s="3">
        <v>4</v>
      </c>
      <c r="AI66" s="3">
        <v>3</v>
      </c>
      <c r="AJ66" s="3">
        <f>AG66*AH66*AI66/8</f>
        <v>3</v>
      </c>
      <c r="AK66" s="3">
        <v>0</v>
      </c>
      <c r="AL66" s="3">
        <v>0</v>
      </c>
      <c r="AM66" s="3">
        <v>0</v>
      </c>
      <c r="AN66" s="3">
        <f>AK66*AL66*AM66/8</f>
        <v>0</v>
      </c>
      <c r="AO66" s="3">
        <v>3</v>
      </c>
      <c r="AP66" s="3">
        <v>6</v>
      </c>
      <c r="AQ66" s="3">
        <v>1</v>
      </c>
      <c r="AR66" s="3">
        <f>AO66*AP66*AQ66/8</f>
        <v>2.25</v>
      </c>
      <c r="AS66" s="3">
        <f>SUM(AR66,AN66,AJ66,AF66,AB66,X66,T66,P66,L66,H66)</f>
        <v>23</v>
      </c>
      <c r="AT66" s="3">
        <f>AS66/C66</f>
        <v>61.333333333333336</v>
      </c>
      <c r="AU66" s="3">
        <v>40000</v>
      </c>
      <c r="AV66" s="3">
        <f>AU66*AB66*L66*T66</f>
        <v>759375</v>
      </c>
      <c r="AW66" s="3">
        <f>AV66/C66</f>
        <v>2025000</v>
      </c>
      <c r="AX66" s="3">
        <f>20*D66/100*10</f>
        <v>3.5999999999999996</v>
      </c>
      <c r="AY66" s="3">
        <v>3800</v>
      </c>
      <c r="AZ66" s="3">
        <f>AX66*AY66*100</f>
        <v>1367999.9999999998</v>
      </c>
      <c r="BA66" s="3">
        <f>AZ66/C66</f>
        <v>3647999.9999999995</v>
      </c>
    </row>
    <row r="67" spans="1:53">
      <c r="A67" s="3">
        <v>2</v>
      </c>
      <c r="B67" s="3" t="s">
        <v>257</v>
      </c>
      <c r="C67" s="3">
        <v>0.5</v>
      </c>
      <c r="D67" s="3">
        <v>2.2999999999999998</v>
      </c>
      <c r="E67" s="3">
        <v>2</v>
      </c>
      <c r="F67" s="3">
        <v>5</v>
      </c>
      <c r="G67" s="3">
        <v>1</v>
      </c>
      <c r="H67" s="3">
        <f t="shared" ref="H67:H95" si="64">E67*F67*G67/8</f>
        <v>1.25</v>
      </c>
      <c r="I67" s="3">
        <v>2</v>
      </c>
      <c r="J67" s="3">
        <v>4</v>
      </c>
      <c r="K67" s="3">
        <v>1</v>
      </c>
      <c r="L67" s="3">
        <f t="shared" ref="L67:L95" si="65">I67*J67*K67/8</f>
        <v>1</v>
      </c>
      <c r="M67" s="3">
        <v>2</v>
      </c>
      <c r="N67" s="3">
        <v>2</v>
      </c>
      <c r="O67" s="3">
        <v>1</v>
      </c>
      <c r="P67" s="3">
        <f t="shared" ref="P67:P95" si="66">M67*N67*O67/8</f>
        <v>0.5</v>
      </c>
      <c r="Q67" s="3">
        <v>1</v>
      </c>
      <c r="R67" s="3">
        <v>6</v>
      </c>
      <c r="S67" s="3">
        <v>1</v>
      </c>
      <c r="T67" s="3">
        <f t="shared" ref="T67:T95" si="67">Q67*R67*S67/8</f>
        <v>0.75</v>
      </c>
      <c r="U67" s="3">
        <v>6</v>
      </c>
      <c r="V67" s="3">
        <v>2</v>
      </c>
      <c r="W67" s="3">
        <v>1</v>
      </c>
      <c r="X67" s="3">
        <f t="shared" ref="X67:X95" si="68">U67*V67*W67/8</f>
        <v>1.5</v>
      </c>
      <c r="Y67" s="3">
        <v>24</v>
      </c>
      <c r="Z67" s="3">
        <v>6</v>
      </c>
      <c r="AA67" s="3">
        <v>1</v>
      </c>
      <c r="AB67" s="3">
        <f t="shared" ref="AB67:AB95" si="69">Y67*Z67*AA67/8</f>
        <v>18</v>
      </c>
      <c r="AC67" s="3">
        <v>2</v>
      </c>
      <c r="AD67" s="3">
        <v>4</v>
      </c>
      <c r="AE67" s="3">
        <v>3</v>
      </c>
      <c r="AF67" s="3">
        <f t="shared" ref="AF67:AF95" si="70">AC67*AD67*AE67/8</f>
        <v>3</v>
      </c>
      <c r="AG67" s="3">
        <v>2</v>
      </c>
      <c r="AH67" s="3">
        <v>5</v>
      </c>
      <c r="AI67" s="3">
        <v>3</v>
      </c>
      <c r="AJ67" s="3">
        <f t="shared" ref="AJ67:AJ95" si="71">AG67*AH67*AI67/8</f>
        <v>3.75</v>
      </c>
      <c r="AK67" s="3">
        <v>2</v>
      </c>
      <c r="AL67" s="3">
        <v>5</v>
      </c>
      <c r="AM67" s="3">
        <v>3</v>
      </c>
      <c r="AN67" s="3">
        <f t="shared" ref="AN67:AN95" si="72">AK67*AL67*AM67/8</f>
        <v>3.75</v>
      </c>
      <c r="AO67" s="3">
        <v>6</v>
      </c>
      <c r="AP67" s="3">
        <v>7</v>
      </c>
      <c r="AQ67" s="3">
        <v>1</v>
      </c>
      <c r="AR67" s="3">
        <f t="shared" ref="AR67:AR95" si="73">AO67*AP67*AQ67/8</f>
        <v>5.25</v>
      </c>
      <c r="AS67" s="3">
        <f t="shared" ref="AS67:AS95" si="74">SUM(AR67,AN67,AJ67,AF67,AB67,X67,T67,P67,L67,H67)</f>
        <v>38.75</v>
      </c>
      <c r="AT67" s="3">
        <f t="shared" ref="AT67:AT95" si="75">AS67/C67</f>
        <v>77.5</v>
      </c>
      <c r="AU67" s="3">
        <v>40000</v>
      </c>
      <c r="AV67" s="3">
        <f t="shared" ref="AV67:AV95" si="76">AU67*AB67*L67*T67</f>
        <v>540000</v>
      </c>
      <c r="AW67" s="3">
        <f t="shared" ref="AW67:AW95" si="77">AV67/C67</f>
        <v>1080000</v>
      </c>
      <c r="AX67" s="3">
        <f t="shared" ref="AX67:AX95" si="78">20*D67/100*10</f>
        <v>4.6000000000000005</v>
      </c>
      <c r="AY67" s="3">
        <v>3800</v>
      </c>
      <c r="AZ67" s="3">
        <f t="shared" ref="AZ67:AZ95" si="79">AX67*AY67*100</f>
        <v>1748000.0000000005</v>
      </c>
      <c r="BA67" s="3">
        <f t="shared" ref="BA67:BA95" si="80">AZ67/C67</f>
        <v>3496000.0000000009</v>
      </c>
    </row>
    <row r="68" spans="1:53">
      <c r="A68" s="3">
        <v>3</v>
      </c>
      <c r="B68" s="3" t="s">
        <v>258</v>
      </c>
      <c r="C68" s="3">
        <v>0.375</v>
      </c>
      <c r="D68" s="3">
        <v>1.5</v>
      </c>
      <c r="E68" s="3">
        <v>1</v>
      </c>
      <c r="F68" s="3">
        <v>6</v>
      </c>
      <c r="G68" s="3">
        <v>1</v>
      </c>
      <c r="H68" s="3">
        <f t="shared" si="64"/>
        <v>0.75</v>
      </c>
      <c r="I68" s="3">
        <v>2</v>
      </c>
      <c r="J68" s="3">
        <v>4</v>
      </c>
      <c r="K68" s="3">
        <v>1</v>
      </c>
      <c r="L68" s="3">
        <f t="shared" si="65"/>
        <v>1</v>
      </c>
      <c r="M68" s="3">
        <v>1</v>
      </c>
      <c r="N68" s="3">
        <v>3</v>
      </c>
      <c r="O68" s="3">
        <v>1</v>
      </c>
      <c r="P68" s="3">
        <f t="shared" si="66"/>
        <v>0.375</v>
      </c>
      <c r="Q68" s="3">
        <v>2</v>
      </c>
      <c r="R68" s="3">
        <v>3</v>
      </c>
      <c r="S68" s="3">
        <v>1</v>
      </c>
      <c r="T68" s="3">
        <f t="shared" si="67"/>
        <v>0.75</v>
      </c>
      <c r="U68" s="3">
        <v>4</v>
      </c>
      <c r="V68" s="3">
        <v>2</v>
      </c>
      <c r="W68" s="3">
        <v>1</v>
      </c>
      <c r="X68" s="3">
        <f t="shared" si="68"/>
        <v>1</v>
      </c>
      <c r="Y68" s="3">
        <v>15</v>
      </c>
      <c r="Z68" s="3">
        <v>6</v>
      </c>
      <c r="AA68" s="3">
        <v>1</v>
      </c>
      <c r="AB68" s="3">
        <f t="shared" si="69"/>
        <v>11.25</v>
      </c>
      <c r="AC68" s="3">
        <v>1</v>
      </c>
      <c r="AD68" s="3">
        <v>3</v>
      </c>
      <c r="AE68" s="3">
        <v>2</v>
      </c>
      <c r="AF68" s="3">
        <f t="shared" si="70"/>
        <v>0.75</v>
      </c>
      <c r="AG68" s="3">
        <v>1</v>
      </c>
      <c r="AH68" s="3">
        <v>6</v>
      </c>
      <c r="AI68" s="3">
        <v>3</v>
      </c>
      <c r="AJ68" s="3">
        <f t="shared" si="71"/>
        <v>2.25</v>
      </c>
      <c r="AK68" s="3">
        <v>1</v>
      </c>
      <c r="AL68" s="3">
        <v>4</v>
      </c>
      <c r="AM68" s="3">
        <v>2</v>
      </c>
      <c r="AN68" s="3">
        <f t="shared" si="72"/>
        <v>1</v>
      </c>
      <c r="AO68" s="3">
        <v>5</v>
      </c>
      <c r="AP68" s="3">
        <v>6</v>
      </c>
      <c r="AQ68" s="3">
        <v>1</v>
      </c>
      <c r="AR68" s="3">
        <f t="shared" si="73"/>
        <v>3.75</v>
      </c>
      <c r="AS68" s="3">
        <f t="shared" si="74"/>
        <v>22.875</v>
      </c>
      <c r="AT68" s="3">
        <f t="shared" si="75"/>
        <v>61</v>
      </c>
      <c r="AU68" s="3">
        <v>40000</v>
      </c>
      <c r="AV68" s="3">
        <f t="shared" si="76"/>
        <v>337500</v>
      </c>
      <c r="AW68" s="3">
        <f t="shared" si="77"/>
        <v>900000</v>
      </c>
      <c r="AX68" s="3">
        <f t="shared" si="78"/>
        <v>3</v>
      </c>
      <c r="AY68" s="3">
        <v>3800</v>
      </c>
      <c r="AZ68" s="3">
        <f t="shared" si="79"/>
        <v>1140000</v>
      </c>
      <c r="BA68" s="3">
        <f t="shared" si="80"/>
        <v>3040000</v>
      </c>
    </row>
    <row r="69" spans="1:53">
      <c r="A69" s="3">
        <v>4</v>
      </c>
      <c r="B69" s="3" t="s">
        <v>259</v>
      </c>
      <c r="C69" s="3">
        <v>0.25</v>
      </c>
      <c r="D69" s="3">
        <v>1.6</v>
      </c>
      <c r="E69" s="3">
        <v>1</v>
      </c>
      <c r="F69" s="3">
        <v>6</v>
      </c>
      <c r="G69" s="3">
        <v>1</v>
      </c>
      <c r="H69" s="3">
        <f t="shared" si="64"/>
        <v>0.75</v>
      </c>
      <c r="I69" s="3">
        <v>2</v>
      </c>
      <c r="J69" s="3">
        <v>3</v>
      </c>
      <c r="K69" s="3">
        <v>1</v>
      </c>
      <c r="L69" s="3">
        <f t="shared" si="65"/>
        <v>0.75</v>
      </c>
      <c r="M69" s="3">
        <v>1</v>
      </c>
      <c r="N69" s="3">
        <v>2</v>
      </c>
      <c r="O69" s="3">
        <v>1</v>
      </c>
      <c r="P69" s="3">
        <f t="shared" si="66"/>
        <v>0.25</v>
      </c>
      <c r="Q69" s="3">
        <v>1</v>
      </c>
      <c r="R69" s="3">
        <v>4</v>
      </c>
      <c r="S69" s="3">
        <v>1</v>
      </c>
      <c r="T69" s="3">
        <f t="shared" si="67"/>
        <v>0.5</v>
      </c>
      <c r="U69" s="3">
        <v>4</v>
      </c>
      <c r="V69" s="3">
        <v>1</v>
      </c>
      <c r="W69" s="3">
        <v>1</v>
      </c>
      <c r="X69" s="3">
        <f t="shared" si="68"/>
        <v>0.5</v>
      </c>
      <c r="Y69" s="3">
        <v>15</v>
      </c>
      <c r="Z69" s="3">
        <v>5</v>
      </c>
      <c r="AA69" s="3">
        <v>1</v>
      </c>
      <c r="AB69" s="3">
        <f t="shared" si="69"/>
        <v>9.375</v>
      </c>
      <c r="AC69" s="3">
        <v>1</v>
      </c>
      <c r="AD69" s="3">
        <v>4</v>
      </c>
      <c r="AE69" s="3">
        <v>2</v>
      </c>
      <c r="AF69" s="3">
        <f t="shared" si="70"/>
        <v>1</v>
      </c>
      <c r="AG69" s="3">
        <v>2</v>
      </c>
      <c r="AH69" s="3">
        <v>4</v>
      </c>
      <c r="AI69" s="3">
        <v>3</v>
      </c>
      <c r="AJ69" s="3">
        <f t="shared" si="71"/>
        <v>3</v>
      </c>
      <c r="AK69" s="3">
        <v>2</v>
      </c>
      <c r="AL69" s="3">
        <v>4</v>
      </c>
      <c r="AM69" s="3">
        <v>2</v>
      </c>
      <c r="AN69" s="3">
        <f t="shared" si="72"/>
        <v>2</v>
      </c>
      <c r="AO69" s="3">
        <v>5</v>
      </c>
      <c r="AP69" s="3">
        <v>6</v>
      </c>
      <c r="AQ69" s="3">
        <v>1</v>
      </c>
      <c r="AR69" s="3">
        <f t="shared" si="73"/>
        <v>3.75</v>
      </c>
      <c r="AS69" s="3">
        <f t="shared" si="74"/>
        <v>21.875</v>
      </c>
      <c r="AT69" s="3">
        <f t="shared" si="75"/>
        <v>87.5</v>
      </c>
      <c r="AU69" s="3">
        <v>40000</v>
      </c>
      <c r="AV69" s="3">
        <f t="shared" si="76"/>
        <v>140625</v>
      </c>
      <c r="AW69" s="3">
        <f t="shared" si="77"/>
        <v>562500</v>
      </c>
      <c r="AX69" s="3">
        <f t="shared" si="78"/>
        <v>3.2</v>
      </c>
      <c r="AY69" s="3">
        <v>3800</v>
      </c>
      <c r="AZ69" s="3">
        <f t="shared" si="79"/>
        <v>1216000</v>
      </c>
      <c r="BA69" s="3">
        <f t="shared" si="80"/>
        <v>4864000</v>
      </c>
    </row>
    <row r="70" spans="1:53">
      <c r="A70" s="3">
        <v>5</v>
      </c>
      <c r="B70" s="3" t="s">
        <v>260</v>
      </c>
      <c r="C70" s="3">
        <v>0.25</v>
      </c>
      <c r="D70" s="3">
        <v>1.5</v>
      </c>
      <c r="E70" s="3">
        <v>2</v>
      </c>
      <c r="F70" s="3">
        <v>5</v>
      </c>
      <c r="G70" s="3">
        <v>1</v>
      </c>
      <c r="H70" s="3">
        <f t="shared" si="64"/>
        <v>1.25</v>
      </c>
      <c r="I70" s="3">
        <v>2</v>
      </c>
      <c r="J70" s="3">
        <v>3</v>
      </c>
      <c r="K70" s="3">
        <v>1</v>
      </c>
      <c r="L70" s="3">
        <f t="shared" si="65"/>
        <v>0.75</v>
      </c>
      <c r="M70" s="3">
        <v>2</v>
      </c>
      <c r="N70" s="3">
        <v>2</v>
      </c>
      <c r="O70" s="3">
        <v>1</v>
      </c>
      <c r="P70" s="3">
        <f t="shared" si="66"/>
        <v>0.5</v>
      </c>
      <c r="Q70" s="3">
        <v>2</v>
      </c>
      <c r="R70" s="3">
        <v>4</v>
      </c>
      <c r="S70" s="3">
        <v>1</v>
      </c>
      <c r="T70" s="3">
        <f t="shared" si="67"/>
        <v>1</v>
      </c>
      <c r="U70" s="3">
        <v>4</v>
      </c>
      <c r="V70" s="3">
        <v>1</v>
      </c>
      <c r="W70" s="3">
        <v>1</v>
      </c>
      <c r="X70" s="3">
        <f t="shared" si="68"/>
        <v>0.5</v>
      </c>
      <c r="Y70" s="3">
        <v>10</v>
      </c>
      <c r="Z70" s="3">
        <v>5</v>
      </c>
      <c r="AA70" s="3">
        <v>1</v>
      </c>
      <c r="AB70" s="3">
        <f t="shared" si="69"/>
        <v>6.25</v>
      </c>
      <c r="AC70" s="3">
        <v>1</v>
      </c>
      <c r="AD70" s="3">
        <v>3</v>
      </c>
      <c r="AE70" s="3">
        <v>3</v>
      </c>
      <c r="AF70" s="3">
        <f t="shared" si="70"/>
        <v>1.125</v>
      </c>
      <c r="AG70" s="3">
        <v>2</v>
      </c>
      <c r="AH70" s="3">
        <v>3</v>
      </c>
      <c r="AI70" s="3">
        <v>3</v>
      </c>
      <c r="AJ70" s="3">
        <f t="shared" si="71"/>
        <v>2.25</v>
      </c>
      <c r="AK70" s="3">
        <v>1</v>
      </c>
      <c r="AL70" s="3">
        <v>4</v>
      </c>
      <c r="AM70" s="3">
        <v>3</v>
      </c>
      <c r="AN70" s="3">
        <f t="shared" si="72"/>
        <v>1.5</v>
      </c>
      <c r="AO70" s="3">
        <v>5</v>
      </c>
      <c r="AP70" s="3">
        <v>6</v>
      </c>
      <c r="AQ70" s="3">
        <v>1</v>
      </c>
      <c r="AR70" s="3">
        <f t="shared" si="73"/>
        <v>3.75</v>
      </c>
      <c r="AS70" s="3">
        <f t="shared" si="74"/>
        <v>18.875</v>
      </c>
      <c r="AT70" s="3">
        <f t="shared" si="75"/>
        <v>75.5</v>
      </c>
      <c r="AU70" s="3">
        <v>40000</v>
      </c>
      <c r="AV70" s="3">
        <f t="shared" si="76"/>
        <v>187500</v>
      </c>
      <c r="AW70" s="3">
        <f t="shared" si="77"/>
        <v>750000</v>
      </c>
      <c r="AX70" s="3">
        <f t="shared" si="78"/>
        <v>3</v>
      </c>
      <c r="AY70" s="3">
        <v>3800</v>
      </c>
      <c r="AZ70" s="3">
        <f t="shared" si="79"/>
        <v>1140000</v>
      </c>
      <c r="BA70" s="3">
        <f t="shared" si="80"/>
        <v>4560000</v>
      </c>
    </row>
    <row r="71" spans="1:53">
      <c r="A71" s="3">
        <v>6</v>
      </c>
      <c r="B71" s="3" t="s">
        <v>261</v>
      </c>
      <c r="C71" s="3">
        <v>0.75</v>
      </c>
      <c r="D71" s="3">
        <v>3</v>
      </c>
      <c r="E71" s="3">
        <v>2</v>
      </c>
      <c r="F71" s="3">
        <v>4</v>
      </c>
      <c r="G71" s="3">
        <v>1</v>
      </c>
      <c r="H71" s="3">
        <f t="shared" si="64"/>
        <v>1</v>
      </c>
      <c r="I71" s="3">
        <v>2</v>
      </c>
      <c r="J71" s="3">
        <v>6</v>
      </c>
      <c r="K71" s="3">
        <v>1</v>
      </c>
      <c r="L71" s="3">
        <f t="shared" si="65"/>
        <v>1.5</v>
      </c>
      <c r="M71" s="3">
        <v>1</v>
      </c>
      <c r="N71" s="3">
        <v>4</v>
      </c>
      <c r="O71" s="3">
        <v>1</v>
      </c>
      <c r="P71" s="3">
        <f t="shared" si="66"/>
        <v>0.5</v>
      </c>
      <c r="Q71" s="3">
        <v>3</v>
      </c>
      <c r="R71" s="3">
        <v>3</v>
      </c>
      <c r="S71" s="3">
        <v>1</v>
      </c>
      <c r="T71" s="3">
        <f t="shared" si="67"/>
        <v>1.125</v>
      </c>
      <c r="U71" s="3">
        <v>6</v>
      </c>
      <c r="V71" s="3">
        <v>3</v>
      </c>
      <c r="W71" s="3">
        <v>1</v>
      </c>
      <c r="X71" s="3">
        <f t="shared" si="68"/>
        <v>2.25</v>
      </c>
      <c r="Y71" s="3">
        <v>25</v>
      </c>
      <c r="Z71" s="3">
        <v>5</v>
      </c>
      <c r="AA71" s="3">
        <v>1</v>
      </c>
      <c r="AB71" s="3">
        <f t="shared" si="69"/>
        <v>15.625</v>
      </c>
      <c r="AC71" s="3">
        <v>2</v>
      </c>
      <c r="AD71" s="3">
        <v>4</v>
      </c>
      <c r="AE71" s="3">
        <v>3</v>
      </c>
      <c r="AF71" s="3">
        <f t="shared" si="70"/>
        <v>3</v>
      </c>
      <c r="AG71" s="3">
        <v>2</v>
      </c>
      <c r="AH71" s="3">
        <v>5</v>
      </c>
      <c r="AI71" s="3">
        <v>3</v>
      </c>
      <c r="AJ71" s="3">
        <f t="shared" si="71"/>
        <v>3.75</v>
      </c>
      <c r="AK71" s="3">
        <v>2</v>
      </c>
      <c r="AL71" s="3">
        <v>6</v>
      </c>
      <c r="AM71" s="3">
        <v>3</v>
      </c>
      <c r="AN71" s="3">
        <f t="shared" si="72"/>
        <v>4.5</v>
      </c>
      <c r="AO71" s="3">
        <v>4</v>
      </c>
      <c r="AP71" s="3">
        <v>7</v>
      </c>
      <c r="AQ71" s="3">
        <v>1</v>
      </c>
      <c r="AR71" s="3">
        <f t="shared" si="73"/>
        <v>3.5</v>
      </c>
      <c r="AS71" s="3">
        <f t="shared" si="74"/>
        <v>36.75</v>
      </c>
      <c r="AT71" s="3">
        <f t="shared" si="75"/>
        <v>49</v>
      </c>
      <c r="AU71" s="3">
        <v>40000</v>
      </c>
      <c r="AV71" s="3">
        <f>AU71*AB71*L71*T71</f>
        <v>1054687.5</v>
      </c>
      <c r="AW71" s="3">
        <f t="shared" si="77"/>
        <v>1406250</v>
      </c>
      <c r="AX71" s="3">
        <f t="shared" si="78"/>
        <v>6</v>
      </c>
      <c r="AY71" s="3">
        <v>3800</v>
      </c>
      <c r="AZ71" s="3">
        <f t="shared" si="79"/>
        <v>2280000</v>
      </c>
      <c r="BA71" s="3">
        <f t="shared" si="80"/>
        <v>3040000</v>
      </c>
    </row>
    <row r="72" spans="1:53">
      <c r="A72" s="3">
        <v>7</v>
      </c>
      <c r="B72" s="3" t="s">
        <v>262</v>
      </c>
      <c r="C72" s="3">
        <v>0.375</v>
      </c>
      <c r="D72" s="3">
        <v>1.5</v>
      </c>
      <c r="E72" s="3">
        <v>1</v>
      </c>
      <c r="F72" s="3">
        <v>6</v>
      </c>
      <c r="G72" s="3">
        <v>1</v>
      </c>
      <c r="H72" s="3">
        <f t="shared" si="64"/>
        <v>0.75</v>
      </c>
      <c r="I72" s="3">
        <v>2</v>
      </c>
      <c r="J72" s="3">
        <v>4</v>
      </c>
      <c r="K72" s="3">
        <v>1</v>
      </c>
      <c r="L72" s="3">
        <f t="shared" si="65"/>
        <v>1</v>
      </c>
      <c r="M72" s="3">
        <v>1</v>
      </c>
      <c r="N72" s="3">
        <v>3</v>
      </c>
      <c r="O72" s="3">
        <v>1</v>
      </c>
      <c r="P72" s="3">
        <f t="shared" si="66"/>
        <v>0.375</v>
      </c>
      <c r="Q72" s="3">
        <v>2</v>
      </c>
      <c r="R72" s="3">
        <v>3</v>
      </c>
      <c r="S72" s="3">
        <v>1</v>
      </c>
      <c r="T72" s="3">
        <f t="shared" si="67"/>
        <v>0.75</v>
      </c>
      <c r="U72" s="3">
        <v>2</v>
      </c>
      <c r="V72" s="3">
        <v>3</v>
      </c>
      <c r="W72" s="3">
        <v>1</v>
      </c>
      <c r="X72" s="3">
        <f t="shared" si="68"/>
        <v>0.75</v>
      </c>
      <c r="Y72" s="3">
        <v>15</v>
      </c>
      <c r="Z72" s="3">
        <v>6</v>
      </c>
      <c r="AA72" s="3">
        <v>1</v>
      </c>
      <c r="AB72" s="3">
        <f t="shared" si="69"/>
        <v>11.25</v>
      </c>
      <c r="AC72" s="3">
        <v>1</v>
      </c>
      <c r="AD72" s="3">
        <v>3</v>
      </c>
      <c r="AE72" s="3">
        <v>3</v>
      </c>
      <c r="AF72" s="3">
        <f t="shared" si="70"/>
        <v>1.125</v>
      </c>
      <c r="AG72" s="3">
        <v>1</v>
      </c>
      <c r="AH72" s="3">
        <v>4</v>
      </c>
      <c r="AI72" s="3">
        <v>3</v>
      </c>
      <c r="AJ72" s="3">
        <f t="shared" si="71"/>
        <v>1.5</v>
      </c>
      <c r="AK72" s="3">
        <v>1</v>
      </c>
      <c r="AL72" s="3">
        <v>4</v>
      </c>
      <c r="AM72" s="3">
        <v>2</v>
      </c>
      <c r="AN72" s="3">
        <f t="shared" si="72"/>
        <v>1</v>
      </c>
      <c r="AO72" s="3">
        <v>6</v>
      </c>
      <c r="AP72" s="3">
        <v>6</v>
      </c>
      <c r="AQ72" s="3">
        <v>1</v>
      </c>
      <c r="AR72" s="3">
        <f t="shared" si="73"/>
        <v>4.5</v>
      </c>
      <c r="AS72" s="3">
        <f t="shared" si="74"/>
        <v>23</v>
      </c>
      <c r="AT72" s="3">
        <f t="shared" si="75"/>
        <v>61.333333333333336</v>
      </c>
      <c r="AU72" s="3">
        <v>40000</v>
      </c>
      <c r="AV72" s="3">
        <f t="shared" si="76"/>
        <v>337500</v>
      </c>
      <c r="AW72" s="3">
        <f t="shared" si="77"/>
        <v>900000</v>
      </c>
      <c r="AX72" s="3">
        <f t="shared" si="78"/>
        <v>3</v>
      </c>
      <c r="AY72" s="3">
        <v>3800</v>
      </c>
      <c r="AZ72" s="3">
        <f t="shared" si="79"/>
        <v>1140000</v>
      </c>
      <c r="BA72" s="3">
        <f t="shared" si="80"/>
        <v>3040000</v>
      </c>
    </row>
    <row r="73" spans="1:53">
      <c r="A73" s="3">
        <v>8</v>
      </c>
      <c r="B73" s="3" t="s">
        <v>263</v>
      </c>
      <c r="C73" s="3">
        <v>0.75</v>
      </c>
      <c r="D73" s="3">
        <v>3.5</v>
      </c>
      <c r="E73" s="3">
        <v>2</v>
      </c>
      <c r="F73" s="3">
        <v>8</v>
      </c>
      <c r="G73" s="3">
        <v>1</v>
      </c>
      <c r="H73" s="3">
        <f t="shared" si="64"/>
        <v>2</v>
      </c>
      <c r="I73" s="3">
        <v>2</v>
      </c>
      <c r="J73" s="3">
        <v>6</v>
      </c>
      <c r="K73" s="3">
        <v>1</v>
      </c>
      <c r="L73" s="3">
        <f t="shared" si="65"/>
        <v>1.5</v>
      </c>
      <c r="M73" s="3">
        <v>1</v>
      </c>
      <c r="N73" s="3">
        <v>4</v>
      </c>
      <c r="O73" s="3">
        <v>1</v>
      </c>
      <c r="P73" s="3">
        <f t="shared" si="66"/>
        <v>0.5</v>
      </c>
      <c r="Q73" s="3">
        <v>5</v>
      </c>
      <c r="R73" s="3">
        <v>3</v>
      </c>
      <c r="S73" s="3">
        <v>1</v>
      </c>
      <c r="T73" s="3">
        <f t="shared" si="67"/>
        <v>1.875</v>
      </c>
      <c r="U73" s="3">
        <v>4</v>
      </c>
      <c r="V73" s="3">
        <v>3</v>
      </c>
      <c r="W73" s="3">
        <v>1</v>
      </c>
      <c r="X73" s="3">
        <f t="shared" si="68"/>
        <v>1.5</v>
      </c>
      <c r="Y73" s="3">
        <v>25</v>
      </c>
      <c r="Z73" s="3">
        <v>5</v>
      </c>
      <c r="AA73" s="3">
        <v>1</v>
      </c>
      <c r="AB73" s="3">
        <f t="shared" si="69"/>
        <v>15.625</v>
      </c>
      <c r="AC73" s="3">
        <v>2</v>
      </c>
      <c r="AD73" s="3">
        <v>6</v>
      </c>
      <c r="AE73" s="3">
        <v>2</v>
      </c>
      <c r="AF73" s="3">
        <f t="shared" si="70"/>
        <v>3</v>
      </c>
      <c r="AG73" s="3">
        <v>2</v>
      </c>
      <c r="AH73" s="3">
        <v>5</v>
      </c>
      <c r="AI73" s="3">
        <v>3</v>
      </c>
      <c r="AJ73" s="3">
        <f t="shared" si="71"/>
        <v>3.75</v>
      </c>
      <c r="AK73" s="3">
        <v>0</v>
      </c>
      <c r="AL73" s="3">
        <v>0</v>
      </c>
      <c r="AM73" s="3">
        <v>0</v>
      </c>
      <c r="AN73" s="3">
        <f t="shared" si="72"/>
        <v>0</v>
      </c>
      <c r="AO73" s="3">
        <v>6</v>
      </c>
      <c r="AP73" s="3">
        <v>7</v>
      </c>
      <c r="AQ73" s="3">
        <v>1</v>
      </c>
      <c r="AR73" s="3">
        <f t="shared" si="73"/>
        <v>5.25</v>
      </c>
      <c r="AS73" s="3">
        <f t="shared" si="74"/>
        <v>35</v>
      </c>
      <c r="AT73" s="3">
        <f t="shared" si="75"/>
        <v>46.666666666666664</v>
      </c>
      <c r="AU73" s="3">
        <v>40000</v>
      </c>
      <c r="AV73" s="3">
        <f t="shared" si="76"/>
        <v>1757812.5</v>
      </c>
      <c r="AW73" s="3">
        <f t="shared" si="77"/>
        <v>2343750</v>
      </c>
      <c r="AX73" s="3">
        <f t="shared" si="78"/>
        <v>7</v>
      </c>
      <c r="AY73" s="3">
        <v>3800</v>
      </c>
      <c r="AZ73" s="3">
        <f t="shared" si="79"/>
        <v>2660000</v>
      </c>
      <c r="BA73" s="3">
        <f t="shared" si="80"/>
        <v>3546666.6666666665</v>
      </c>
    </row>
    <row r="74" spans="1:53">
      <c r="A74" s="3">
        <v>9</v>
      </c>
      <c r="B74" s="3" t="s">
        <v>264</v>
      </c>
      <c r="C74" s="3">
        <v>0.15</v>
      </c>
      <c r="D74" s="3">
        <v>0.9</v>
      </c>
      <c r="E74" s="3">
        <v>1</v>
      </c>
      <c r="F74" s="3">
        <v>5</v>
      </c>
      <c r="G74" s="3">
        <v>1</v>
      </c>
      <c r="H74" s="3">
        <f t="shared" si="64"/>
        <v>0.625</v>
      </c>
      <c r="I74" s="3">
        <v>2</v>
      </c>
      <c r="J74" s="3">
        <v>3</v>
      </c>
      <c r="K74" s="3">
        <v>1</v>
      </c>
      <c r="L74" s="3">
        <f t="shared" si="65"/>
        <v>0.75</v>
      </c>
      <c r="M74" s="3">
        <v>2</v>
      </c>
      <c r="N74" s="3">
        <v>1</v>
      </c>
      <c r="O74" s="3">
        <v>1</v>
      </c>
      <c r="P74" s="3">
        <f t="shared" si="66"/>
        <v>0.25</v>
      </c>
      <c r="Q74" s="3">
        <v>2</v>
      </c>
      <c r="R74" s="3">
        <v>1</v>
      </c>
      <c r="S74" s="3">
        <v>1</v>
      </c>
      <c r="T74" s="3">
        <f t="shared" si="67"/>
        <v>0.25</v>
      </c>
      <c r="U74" s="3">
        <v>2</v>
      </c>
      <c r="V74" s="3">
        <v>3</v>
      </c>
      <c r="W74" s="3">
        <v>1</v>
      </c>
      <c r="X74" s="3">
        <f t="shared" si="68"/>
        <v>0.75</v>
      </c>
      <c r="Y74" s="3">
        <v>10</v>
      </c>
      <c r="Z74" s="3">
        <v>4</v>
      </c>
      <c r="AA74" s="3">
        <v>1</v>
      </c>
      <c r="AB74" s="3">
        <f t="shared" si="69"/>
        <v>5</v>
      </c>
      <c r="AC74" s="3">
        <v>1</v>
      </c>
      <c r="AD74" s="3">
        <v>3</v>
      </c>
      <c r="AE74" s="3">
        <v>3</v>
      </c>
      <c r="AF74" s="3">
        <f t="shared" si="70"/>
        <v>1.125</v>
      </c>
      <c r="AG74" s="3">
        <v>1</v>
      </c>
      <c r="AH74" s="3">
        <v>3</v>
      </c>
      <c r="AI74" s="3">
        <v>3</v>
      </c>
      <c r="AJ74" s="3">
        <f t="shared" si="71"/>
        <v>1.125</v>
      </c>
      <c r="AK74" s="3">
        <v>0</v>
      </c>
      <c r="AL74" s="3">
        <v>0</v>
      </c>
      <c r="AM74" s="3">
        <v>0</v>
      </c>
      <c r="AN74" s="3">
        <f t="shared" si="72"/>
        <v>0</v>
      </c>
      <c r="AO74" s="3">
        <v>4</v>
      </c>
      <c r="AP74" s="3">
        <v>5</v>
      </c>
      <c r="AQ74" s="3">
        <v>1</v>
      </c>
      <c r="AR74" s="3">
        <f t="shared" si="73"/>
        <v>2.5</v>
      </c>
      <c r="AS74" s="3">
        <f t="shared" si="74"/>
        <v>12.375</v>
      </c>
      <c r="AT74" s="3">
        <f t="shared" si="75"/>
        <v>82.5</v>
      </c>
      <c r="AU74" s="3">
        <v>40000</v>
      </c>
      <c r="AV74" s="3">
        <f t="shared" si="76"/>
        <v>37500</v>
      </c>
      <c r="AW74" s="3">
        <f t="shared" si="77"/>
        <v>250000</v>
      </c>
      <c r="AX74" s="3">
        <f t="shared" si="78"/>
        <v>1.7999999999999998</v>
      </c>
      <c r="AY74" s="3">
        <v>3800</v>
      </c>
      <c r="AZ74" s="3">
        <f t="shared" si="79"/>
        <v>683999.99999999988</v>
      </c>
      <c r="BA74" s="3">
        <f t="shared" si="80"/>
        <v>4559999.9999999991</v>
      </c>
    </row>
    <row r="75" spans="1:53">
      <c r="A75" s="3">
        <v>10</v>
      </c>
      <c r="B75" s="3" t="s">
        <v>265</v>
      </c>
      <c r="C75" s="3">
        <v>0.5</v>
      </c>
      <c r="D75" s="3">
        <v>2.5</v>
      </c>
      <c r="E75" s="3">
        <v>2</v>
      </c>
      <c r="F75" s="3">
        <v>7</v>
      </c>
      <c r="G75" s="3">
        <v>1</v>
      </c>
      <c r="H75" s="3">
        <f t="shared" si="64"/>
        <v>1.75</v>
      </c>
      <c r="I75" s="3">
        <v>2</v>
      </c>
      <c r="J75" s="3">
        <v>4</v>
      </c>
      <c r="K75" s="3">
        <v>1</v>
      </c>
      <c r="L75" s="3">
        <f t="shared" si="65"/>
        <v>1</v>
      </c>
      <c r="M75" s="3">
        <v>2</v>
      </c>
      <c r="N75" s="3">
        <v>2</v>
      </c>
      <c r="O75" s="3">
        <v>1</v>
      </c>
      <c r="P75" s="3">
        <f t="shared" si="66"/>
        <v>0.5</v>
      </c>
      <c r="Q75" s="3">
        <v>2</v>
      </c>
      <c r="R75" s="3">
        <v>5</v>
      </c>
      <c r="S75" s="3">
        <v>1</v>
      </c>
      <c r="T75" s="3">
        <f t="shared" si="67"/>
        <v>1.25</v>
      </c>
      <c r="U75" s="3">
        <v>4</v>
      </c>
      <c r="V75" s="3">
        <v>2</v>
      </c>
      <c r="W75" s="3">
        <v>1</v>
      </c>
      <c r="X75" s="3">
        <f t="shared" si="68"/>
        <v>1</v>
      </c>
      <c r="Y75" s="3">
        <v>20</v>
      </c>
      <c r="Z75" s="3">
        <v>5</v>
      </c>
      <c r="AA75" s="3">
        <v>1</v>
      </c>
      <c r="AB75" s="3">
        <f t="shared" si="69"/>
        <v>12.5</v>
      </c>
      <c r="AC75" s="3">
        <v>1</v>
      </c>
      <c r="AD75" s="3">
        <v>5</v>
      </c>
      <c r="AE75" s="3">
        <v>2</v>
      </c>
      <c r="AF75" s="3">
        <f t="shared" si="70"/>
        <v>1.25</v>
      </c>
      <c r="AG75" s="3">
        <v>1</v>
      </c>
      <c r="AH75" s="3">
        <v>5</v>
      </c>
      <c r="AI75" s="3">
        <v>3</v>
      </c>
      <c r="AJ75" s="3">
        <f t="shared" si="71"/>
        <v>1.875</v>
      </c>
      <c r="AK75" s="3">
        <v>1</v>
      </c>
      <c r="AL75" s="3">
        <v>5</v>
      </c>
      <c r="AM75" s="3">
        <v>3</v>
      </c>
      <c r="AN75" s="3">
        <f t="shared" si="72"/>
        <v>1.875</v>
      </c>
      <c r="AO75" s="3">
        <v>7</v>
      </c>
      <c r="AP75" s="3">
        <v>7</v>
      </c>
      <c r="AQ75" s="3">
        <v>1</v>
      </c>
      <c r="AR75" s="3">
        <f t="shared" si="73"/>
        <v>6.125</v>
      </c>
      <c r="AS75" s="3">
        <f t="shared" si="74"/>
        <v>29.125</v>
      </c>
      <c r="AT75" s="3">
        <f t="shared" si="75"/>
        <v>58.25</v>
      </c>
      <c r="AU75" s="3">
        <v>40000</v>
      </c>
      <c r="AV75" s="3">
        <f t="shared" si="76"/>
        <v>625000</v>
      </c>
      <c r="AW75" s="3">
        <f t="shared" si="77"/>
        <v>1250000</v>
      </c>
      <c r="AX75" s="3">
        <f t="shared" si="78"/>
        <v>5</v>
      </c>
      <c r="AY75" s="3">
        <v>3800</v>
      </c>
      <c r="AZ75" s="3">
        <f t="shared" si="79"/>
        <v>1900000</v>
      </c>
      <c r="BA75" s="3">
        <f t="shared" si="80"/>
        <v>3800000</v>
      </c>
    </row>
    <row r="76" spans="1:53">
      <c r="A76" s="3">
        <v>11</v>
      </c>
      <c r="B76" s="3" t="s">
        <v>266</v>
      </c>
      <c r="C76" s="3">
        <v>0.25</v>
      </c>
      <c r="D76" s="3">
        <v>1.2</v>
      </c>
      <c r="E76" s="3">
        <v>2</v>
      </c>
      <c r="F76" s="3">
        <v>6</v>
      </c>
      <c r="G76" s="3">
        <v>1</v>
      </c>
      <c r="H76" s="3">
        <f t="shared" si="64"/>
        <v>1.5</v>
      </c>
      <c r="I76" s="3">
        <v>2</v>
      </c>
      <c r="J76" s="3">
        <v>3</v>
      </c>
      <c r="K76" s="3">
        <v>1</v>
      </c>
      <c r="L76" s="3">
        <f t="shared" si="65"/>
        <v>0.75</v>
      </c>
      <c r="M76" s="3">
        <v>2</v>
      </c>
      <c r="N76" s="3">
        <v>1</v>
      </c>
      <c r="O76" s="3">
        <v>1</v>
      </c>
      <c r="P76" s="3">
        <f t="shared" si="66"/>
        <v>0.25</v>
      </c>
      <c r="Q76" s="3">
        <v>3</v>
      </c>
      <c r="R76" s="3">
        <v>4</v>
      </c>
      <c r="S76" s="3">
        <v>1</v>
      </c>
      <c r="T76" s="3">
        <f t="shared" si="67"/>
        <v>1.5</v>
      </c>
      <c r="U76" s="3">
        <v>4</v>
      </c>
      <c r="V76" s="3">
        <v>1</v>
      </c>
      <c r="W76" s="3">
        <v>1</v>
      </c>
      <c r="X76" s="3">
        <f t="shared" si="68"/>
        <v>0.5</v>
      </c>
      <c r="Y76" s="3">
        <v>10</v>
      </c>
      <c r="Z76" s="3">
        <v>5</v>
      </c>
      <c r="AA76" s="3">
        <v>1</v>
      </c>
      <c r="AB76" s="3">
        <f t="shared" si="69"/>
        <v>6.25</v>
      </c>
      <c r="AC76" s="3">
        <v>1</v>
      </c>
      <c r="AD76" s="3">
        <v>4</v>
      </c>
      <c r="AE76" s="3">
        <v>2</v>
      </c>
      <c r="AF76" s="3">
        <f t="shared" si="70"/>
        <v>1</v>
      </c>
      <c r="AG76" s="3">
        <v>1</v>
      </c>
      <c r="AH76" s="3">
        <v>5</v>
      </c>
      <c r="AI76" s="3">
        <v>3</v>
      </c>
      <c r="AJ76" s="3">
        <f t="shared" si="71"/>
        <v>1.875</v>
      </c>
      <c r="AK76" s="3">
        <v>0</v>
      </c>
      <c r="AL76" s="3">
        <v>0</v>
      </c>
      <c r="AM76" s="3">
        <v>0</v>
      </c>
      <c r="AN76" s="3">
        <f t="shared" si="72"/>
        <v>0</v>
      </c>
      <c r="AO76" s="3">
        <v>4</v>
      </c>
      <c r="AP76" s="3">
        <v>6</v>
      </c>
      <c r="AQ76" s="3">
        <v>1</v>
      </c>
      <c r="AR76" s="3">
        <f t="shared" si="73"/>
        <v>3</v>
      </c>
      <c r="AS76" s="3">
        <f t="shared" si="74"/>
        <v>16.625</v>
      </c>
      <c r="AT76" s="3">
        <f t="shared" si="75"/>
        <v>66.5</v>
      </c>
      <c r="AU76" s="3">
        <v>40000</v>
      </c>
      <c r="AV76" s="3">
        <f t="shared" si="76"/>
        <v>281250</v>
      </c>
      <c r="AW76" s="3">
        <f t="shared" si="77"/>
        <v>1125000</v>
      </c>
      <c r="AX76" s="3">
        <f t="shared" si="78"/>
        <v>2.4</v>
      </c>
      <c r="AY76" s="3">
        <v>3800</v>
      </c>
      <c r="AZ76" s="3">
        <f t="shared" si="79"/>
        <v>912000</v>
      </c>
      <c r="BA76" s="3">
        <f t="shared" si="80"/>
        <v>3648000</v>
      </c>
    </row>
    <row r="77" spans="1:53">
      <c r="A77" s="3">
        <v>12</v>
      </c>
      <c r="B77" s="3" t="s">
        <v>267</v>
      </c>
      <c r="C77" s="3">
        <v>0.75</v>
      </c>
      <c r="D77" s="3">
        <v>3.6</v>
      </c>
      <c r="E77" s="3">
        <v>2</v>
      </c>
      <c r="F77" s="3">
        <v>4</v>
      </c>
      <c r="G77" s="3">
        <v>1</v>
      </c>
      <c r="H77" s="3">
        <f t="shared" si="64"/>
        <v>1</v>
      </c>
      <c r="I77" s="3">
        <v>2</v>
      </c>
      <c r="J77" s="3">
        <v>6</v>
      </c>
      <c r="K77" s="3">
        <v>1</v>
      </c>
      <c r="L77" s="3">
        <f t="shared" si="65"/>
        <v>1.5</v>
      </c>
      <c r="M77" s="3">
        <v>4</v>
      </c>
      <c r="N77" s="3">
        <v>2</v>
      </c>
      <c r="O77" s="3">
        <v>1</v>
      </c>
      <c r="P77" s="3">
        <f t="shared" si="66"/>
        <v>1</v>
      </c>
      <c r="Q77" s="3">
        <v>4</v>
      </c>
      <c r="R77" s="3">
        <v>3</v>
      </c>
      <c r="S77" s="3">
        <v>1</v>
      </c>
      <c r="T77" s="3">
        <f t="shared" si="67"/>
        <v>1.5</v>
      </c>
      <c r="U77" s="3">
        <v>6</v>
      </c>
      <c r="V77" s="3">
        <v>3</v>
      </c>
      <c r="W77" s="3">
        <v>1</v>
      </c>
      <c r="X77" s="3">
        <f t="shared" si="68"/>
        <v>2.25</v>
      </c>
      <c r="Y77" s="3">
        <v>25</v>
      </c>
      <c r="Z77" s="3">
        <v>6</v>
      </c>
      <c r="AA77" s="3">
        <v>1</v>
      </c>
      <c r="AB77" s="3">
        <f t="shared" si="69"/>
        <v>18.75</v>
      </c>
      <c r="AC77" s="3">
        <v>2</v>
      </c>
      <c r="AD77" s="3">
        <v>5</v>
      </c>
      <c r="AE77" s="3">
        <v>3</v>
      </c>
      <c r="AF77" s="3">
        <f t="shared" si="70"/>
        <v>3.75</v>
      </c>
      <c r="AG77" s="3">
        <v>3</v>
      </c>
      <c r="AH77" s="3">
        <v>3</v>
      </c>
      <c r="AI77" s="3">
        <v>3</v>
      </c>
      <c r="AJ77" s="3">
        <f t="shared" si="71"/>
        <v>3.375</v>
      </c>
      <c r="AK77" s="3">
        <v>0</v>
      </c>
      <c r="AL77" s="3">
        <v>0</v>
      </c>
      <c r="AM77" s="3">
        <v>0</v>
      </c>
      <c r="AN77" s="3">
        <f t="shared" si="72"/>
        <v>0</v>
      </c>
      <c r="AO77" s="3">
        <v>5</v>
      </c>
      <c r="AP77" s="3">
        <v>7</v>
      </c>
      <c r="AQ77" s="3">
        <v>1</v>
      </c>
      <c r="AR77" s="3">
        <f t="shared" si="73"/>
        <v>4.375</v>
      </c>
      <c r="AS77" s="3">
        <f t="shared" si="74"/>
        <v>37.5</v>
      </c>
      <c r="AT77" s="3">
        <f t="shared" si="75"/>
        <v>50</v>
      </c>
      <c r="AU77" s="3">
        <v>40000</v>
      </c>
      <c r="AV77" s="3">
        <f t="shared" si="76"/>
        <v>1687500</v>
      </c>
      <c r="AW77" s="3">
        <f t="shared" si="77"/>
        <v>2250000</v>
      </c>
      <c r="AX77" s="3">
        <f t="shared" si="78"/>
        <v>7.1999999999999993</v>
      </c>
      <c r="AY77" s="3">
        <v>3800</v>
      </c>
      <c r="AZ77" s="3">
        <f t="shared" si="79"/>
        <v>2735999.9999999995</v>
      </c>
      <c r="BA77" s="3">
        <f t="shared" si="80"/>
        <v>3647999.9999999995</v>
      </c>
    </row>
    <row r="78" spans="1:53">
      <c r="A78" s="3">
        <v>13</v>
      </c>
      <c r="B78" s="3" t="s">
        <v>268</v>
      </c>
      <c r="C78" s="3">
        <v>0.8</v>
      </c>
      <c r="D78" s="3">
        <v>3.8</v>
      </c>
      <c r="E78" s="3">
        <v>2</v>
      </c>
      <c r="F78" s="3">
        <v>4</v>
      </c>
      <c r="G78" s="3">
        <v>1</v>
      </c>
      <c r="H78" s="3">
        <f t="shared" si="64"/>
        <v>1</v>
      </c>
      <c r="I78" s="3">
        <v>2</v>
      </c>
      <c r="J78" s="3">
        <v>5</v>
      </c>
      <c r="K78" s="3">
        <v>2</v>
      </c>
      <c r="L78" s="3">
        <f t="shared" si="65"/>
        <v>2.5</v>
      </c>
      <c r="M78" s="3">
        <v>2</v>
      </c>
      <c r="N78" s="3">
        <v>1</v>
      </c>
      <c r="O78" s="3">
        <v>1</v>
      </c>
      <c r="P78" s="3">
        <f t="shared" si="66"/>
        <v>0.25</v>
      </c>
      <c r="Q78" s="3">
        <v>3</v>
      </c>
      <c r="R78" s="3">
        <v>4</v>
      </c>
      <c r="S78" s="3">
        <v>1</v>
      </c>
      <c r="T78" s="3">
        <f t="shared" si="67"/>
        <v>1.5</v>
      </c>
      <c r="U78" s="3">
        <v>3</v>
      </c>
      <c r="V78" s="3">
        <v>3</v>
      </c>
      <c r="W78" s="3">
        <v>1</v>
      </c>
      <c r="X78" s="3">
        <f t="shared" si="68"/>
        <v>1.125</v>
      </c>
      <c r="Y78" s="3">
        <v>15</v>
      </c>
      <c r="Z78" s="3">
        <v>7</v>
      </c>
      <c r="AA78" s="3">
        <v>1</v>
      </c>
      <c r="AB78" s="3">
        <f t="shared" si="69"/>
        <v>13.125</v>
      </c>
      <c r="AC78" s="3">
        <v>2</v>
      </c>
      <c r="AD78" s="3">
        <v>5</v>
      </c>
      <c r="AE78" s="3">
        <v>2</v>
      </c>
      <c r="AF78" s="3">
        <f t="shared" si="70"/>
        <v>2.5</v>
      </c>
      <c r="AG78" s="3">
        <v>2</v>
      </c>
      <c r="AH78" s="3">
        <v>5</v>
      </c>
      <c r="AI78" s="3">
        <v>3</v>
      </c>
      <c r="AJ78" s="3">
        <f t="shared" si="71"/>
        <v>3.75</v>
      </c>
      <c r="AK78" s="3">
        <v>2</v>
      </c>
      <c r="AL78" s="3">
        <v>5</v>
      </c>
      <c r="AM78" s="3">
        <v>3</v>
      </c>
      <c r="AN78" s="3">
        <f t="shared" si="72"/>
        <v>3.75</v>
      </c>
      <c r="AO78" s="3">
        <v>5</v>
      </c>
      <c r="AP78" s="3">
        <v>7</v>
      </c>
      <c r="AQ78" s="3">
        <v>1</v>
      </c>
      <c r="AR78" s="3">
        <f t="shared" si="73"/>
        <v>4.375</v>
      </c>
      <c r="AS78" s="3">
        <f t="shared" si="74"/>
        <v>33.875</v>
      </c>
      <c r="AT78" s="3">
        <f t="shared" si="75"/>
        <v>42.34375</v>
      </c>
      <c r="AU78" s="3">
        <v>40000</v>
      </c>
      <c r="AV78" s="3">
        <f t="shared" si="76"/>
        <v>1968750</v>
      </c>
      <c r="AW78" s="3">
        <f t="shared" si="77"/>
        <v>2460937.5</v>
      </c>
      <c r="AX78" s="3">
        <f t="shared" si="78"/>
        <v>7.6</v>
      </c>
      <c r="AY78" s="3">
        <v>3800</v>
      </c>
      <c r="AZ78" s="3">
        <f t="shared" si="79"/>
        <v>2888000</v>
      </c>
      <c r="BA78" s="3">
        <f t="shared" si="80"/>
        <v>3610000</v>
      </c>
    </row>
    <row r="79" spans="1:53">
      <c r="A79" s="3">
        <v>14</v>
      </c>
      <c r="B79" s="3" t="s">
        <v>269</v>
      </c>
      <c r="C79" s="3">
        <v>0.4</v>
      </c>
      <c r="D79" s="3">
        <v>2.5</v>
      </c>
      <c r="E79" s="3">
        <v>2</v>
      </c>
      <c r="F79" s="3">
        <v>6</v>
      </c>
      <c r="G79" s="3">
        <v>1</v>
      </c>
      <c r="H79" s="3">
        <f t="shared" si="64"/>
        <v>1.5</v>
      </c>
      <c r="I79" s="3">
        <v>2</v>
      </c>
      <c r="J79" s="3">
        <v>4</v>
      </c>
      <c r="K79" s="3">
        <v>1</v>
      </c>
      <c r="L79" s="3">
        <f t="shared" si="65"/>
        <v>1</v>
      </c>
      <c r="M79" s="3">
        <v>2</v>
      </c>
      <c r="N79" s="3">
        <v>2</v>
      </c>
      <c r="O79" s="3">
        <v>1</v>
      </c>
      <c r="P79" s="3">
        <f t="shared" si="66"/>
        <v>0.5</v>
      </c>
      <c r="Q79" s="3">
        <v>2</v>
      </c>
      <c r="R79" s="3">
        <v>3</v>
      </c>
      <c r="S79" s="3">
        <v>1</v>
      </c>
      <c r="T79" s="3">
        <f t="shared" si="67"/>
        <v>0.75</v>
      </c>
      <c r="U79" s="3">
        <v>2</v>
      </c>
      <c r="V79" s="3">
        <v>2</v>
      </c>
      <c r="W79" s="3">
        <v>1</v>
      </c>
      <c r="X79" s="3">
        <f t="shared" si="68"/>
        <v>0.5</v>
      </c>
      <c r="Y79" s="3">
        <v>20</v>
      </c>
      <c r="Z79" s="3">
        <v>5</v>
      </c>
      <c r="AA79" s="3">
        <v>1</v>
      </c>
      <c r="AB79" s="3">
        <f t="shared" si="69"/>
        <v>12.5</v>
      </c>
      <c r="AC79" s="3">
        <v>1</v>
      </c>
      <c r="AD79" s="3">
        <v>4</v>
      </c>
      <c r="AE79" s="3">
        <v>3</v>
      </c>
      <c r="AF79" s="3">
        <f t="shared" si="70"/>
        <v>1.5</v>
      </c>
      <c r="AG79" s="3">
        <v>1</v>
      </c>
      <c r="AH79" s="3">
        <v>5</v>
      </c>
      <c r="AI79" s="3">
        <v>3</v>
      </c>
      <c r="AJ79" s="3">
        <f t="shared" si="71"/>
        <v>1.875</v>
      </c>
      <c r="AK79" s="3">
        <v>1</v>
      </c>
      <c r="AL79" s="3">
        <v>5</v>
      </c>
      <c r="AM79" s="3">
        <v>2</v>
      </c>
      <c r="AN79" s="3">
        <f t="shared" si="72"/>
        <v>1.25</v>
      </c>
      <c r="AO79" s="3">
        <v>6</v>
      </c>
      <c r="AP79" s="3">
        <v>6</v>
      </c>
      <c r="AQ79" s="3">
        <v>1</v>
      </c>
      <c r="AR79" s="3">
        <f t="shared" si="73"/>
        <v>4.5</v>
      </c>
      <c r="AS79" s="3">
        <f t="shared" si="74"/>
        <v>25.875</v>
      </c>
      <c r="AT79" s="3">
        <f t="shared" si="75"/>
        <v>64.6875</v>
      </c>
      <c r="AU79" s="3">
        <v>40000</v>
      </c>
      <c r="AV79" s="3">
        <f t="shared" si="76"/>
        <v>375000</v>
      </c>
      <c r="AW79" s="3">
        <f t="shared" si="77"/>
        <v>937500</v>
      </c>
      <c r="AX79" s="3">
        <f t="shared" si="78"/>
        <v>5</v>
      </c>
      <c r="AY79" s="3">
        <v>3800</v>
      </c>
      <c r="AZ79" s="3">
        <f t="shared" si="79"/>
        <v>1900000</v>
      </c>
      <c r="BA79" s="3">
        <f t="shared" si="80"/>
        <v>4750000</v>
      </c>
    </row>
    <row r="80" spans="1:53">
      <c r="A80" s="3">
        <v>15</v>
      </c>
      <c r="B80" s="3" t="s">
        <v>270</v>
      </c>
      <c r="C80" s="3">
        <v>0.4</v>
      </c>
      <c r="D80" s="3">
        <v>2.4</v>
      </c>
      <c r="E80" s="3">
        <v>2</v>
      </c>
      <c r="F80" s="3">
        <v>7</v>
      </c>
      <c r="G80" s="3">
        <v>1</v>
      </c>
      <c r="H80" s="3">
        <f t="shared" si="64"/>
        <v>1.75</v>
      </c>
      <c r="I80" s="3">
        <v>2</v>
      </c>
      <c r="J80" s="3">
        <v>4</v>
      </c>
      <c r="K80" s="3">
        <v>1</v>
      </c>
      <c r="L80" s="3">
        <f t="shared" si="65"/>
        <v>1</v>
      </c>
      <c r="M80" s="3">
        <v>2</v>
      </c>
      <c r="N80" s="3">
        <v>2</v>
      </c>
      <c r="O80" s="3">
        <v>1</v>
      </c>
      <c r="P80" s="3">
        <f t="shared" si="66"/>
        <v>0.5</v>
      </c>
      <c r="Q80" s="3">
        <v>2</v>
      </c>
      <c r="R80" s="3">
        <v>5</v>
      </c>
      <c r="S80" s="3">
        <v>1</v>
      </c>
      <c r="T80" s="3">
        <f t="shared" si="67"/>
        <v>1.25</v>
      </c>
      <c r="U80" s="3">
        <v>4</v>
      </c>
      <c r="V80" s="3">
        <v>2</v>
      </c>
      <c r="W80" s="3">
        <v>1</v>
      </c>
      <c r="X80" s="3">
        <f t="shared" si="68"/>
        <v>1</v>
      </c>
      <c r="Y80" s="3">
        <v>20</v>
      </c>
      <c r="Z80" s="3">
        <v>5</v>
      </c>
      <c r="AA80" s="3">
        <v>1</v>
      </c>
      <c r="AB80" s="3">
        <f t="shared" si="69"/>
        <v>12.5</v>
      </c>
      <c r="AC80" s="3">
        <v>1</v>
      </c>
      <c r="AD80" s="3">
        <v>5</v>
      </c>
      <c r="AE80" s="3">
        <v>2</v>
      </c>
      <c r="AF80" s="3">
        <f t="shared" si="70"/>
        <v>1.25</v>
      </c>
      <c r="AG80" s="3">
        <v>1</v>
      </c>
      <c r="AH80" s="3">
        <v>5</v>
      </c>
      <c r="AI80" s="3">
        <v>3</v>
      </c>
      <c r="AJ80" s="3">
        <f t="shared" si="71"/>
        <v>1.875</v>
      </c>
      <c r="AK80" s="3">
        <v>1</v>
      </c>
      <c r="AL80" s="3">
        <v>5</v>
      </c>
      <c r="AM80" s="3">
        <v>3</v>
      </c>
      <c r="AN80" s="3">
        <f t="shared" si="72"/>
        <v>1.875</v>
      </c>
      <c r="AO80" s="3">
        <v>7</v>
      </c>
      <c r="AP80" s="3">
        <v>7</v>
      </c>
      <c r="AQ80" s="3">
        <v>1</v>
      </c>
      <c r="AR80" s="3">
        <f t="shared" si="73"/>
        <v>6.125</v>
      </c>
      <c r="AS80" s="3">
        <f t="shared" si="74"/>
        <v>29.125</v>
      </c>
      <c r="AT80" s="3">
        <f t="shared" si="75"/>
        <v>72.8125</v>
      </c>
      <c r="AU80" s="3">
        <v>40000</v>
      </c>
      <c r="AV80" s="3">
        <f t="shared" si="76"/>
        <v>625000</v>
      </c>
      <c r="AW80" s="3">
        <f t="shared" si="77"/>
        <v>1562500</v>
      </c>
      <c r="AX80" s="3">
        <f t="shared" si="78"/>
        <v>4.8</v>
      </c>
      <c r="AY80" s="3">
        <v>3800</v>
      </c>
      <c r="AZ80" s="3">
        <f t="shared" si="79"/>
        <v>1824000</v>
      </c>
      <c r="BA80" s="3">
        <f t="shared" si="80"/>
        <v>4560000</v>
      </c>
    </row>
    <row r="81" spans="1:53">
      <c r="A81" s="3">
        <v>16</v>
      </c>
      <c r="B81" s="3" t="s">
        <v>271</v>
      </c>
      <c r="C81" s="3">
        <v>0.8</v>
      </c>
      <c r="D81" s="3">
        <v>4.4000000000000004</v>
      </c>
      <c r="E81" s="3">
        <v>2</v>
      </c>
      <c r="F81" s="3">
        <v>4</v>
      </c>
      <c r="G81" s="3">
        <v>1</v>
      </c>
      <c r="H81" s="3">
        <f t="shared" si="64"/>
        <v>1</v>
      </c>
      <c r="I81" s="3">
        <v>2</v>
      </c>
      <c r="J81" s="3">
        <v>6</v>
      </c>
      <c r="K81" s="3">
        <v>1</v>
      </c>
      <c r="L81" s="3">
        <f t="shared" si="65"/>
        <v>1.5</v>
      </c>
      <c r="M81" s="3">
        <v>2</v>
      </c>
      <c r="N81" s="3">
        <v>2</v>
      </c>
      <c r="O81" s="3">
        <v>1</v>
      </c>
      <c r="P81" s="3">
        <f t="shared" si="66"/>
        <v>0.5</v>
      </c>
      <c r="Q81" s="3">
        <v>3</v>
      </c>
      <c r="R81" s="3">
        <v>3</v>
      </c>
      <c r="S81" s="3">
        <v>1</v>
      </c>
      <c r="T81" s="3">
        <f t="shared" si="67"/>
        <v>1.125</v>
      </c>
      <c r="U81" s="3">
        <v>4</v>
      </c>
      <c r="V81" s="3">
        <v>3</v>
      </c>
      <c r="W81" s="3">
        <v>1</v>
      </c>
      <c r="X81" s="3">
        <f t="shared" si="68"/>
        <v>1.5</v>
      </c>
      <c r="Y81" s="3">
        <v>15</v>
      </c>
      <c r="Z81" s="3">
        <v>7</v>
      </c>
      <c r="AA81" s="3">
        <v>1</v>
      </c>
      <c r="AB81" s="3">
        <f t="shared" si="69"/>
        <v>13.125</v>
      </c>
      <c r="AC81" s="3">
        <v>2</v>
      </c>
      <c r="AD81" s="3">
        <v>5</v>
      </c>
      <c r="AE81" s="3">
        <v>3</v>
      </c>
      <c r="AF81" s="3">
        <f t="shared" si="70"/>
        <v>3.75</v>
      </c>
      <c r="AG81" s="3">
        <v>2</v>
      </c>
      <c r="AH81" s="3">
        <v>5</v>
      </c>
      <c r="AI81" s="3">
        <v>3</v>
      </c>
      <c r="AJ81" s="3">
        <f t="shared" si="71"/>
        <v>3.75</v>
      </c>
      <c r="AK81" s="3">
        <v>2</v>
      </c>
      <c r="AL81" s="3">
        <v>4</v>
      </c>
      <c r="AM81" s="3">
        <v>3</v>
      </c>
      <c r="AN81" s="3">
        <f t="shared" si="72"/>
        <v>3</v>
      </c>
      <c r="AO81" s="3">
        <v>6</v>
      </c>
      <c r="AP81" s="3">
        <v>8</v>
      </c>
      <c r="AQ81" s="3">
        <v>1</v>
      </c>
      <c r="AR81" s="3">
        <f t="shared" si="73"/>
        <v>6</v>
      </c>
      <c r="AS81" s="3">
        <f t="shared" si="74"/>
        <v>35.25</v>
      </c>
      <c r="AT81" s="3">
        <f t="shared" si="75"/>
        <v>44.0625</v>
      </c>
      <c r="AU81" s="3">
        <v>40000</v>
      </c>
      <c r="AV81" s="3">
        <f t="shared" si="76"/>
        <v>885937.5</v>
      </c>
      <c r="AW81" s="3">
        <f t="shared" si="77"/>
        <v>1107421.875</v>
      </c>
      <c r="AX81" s="3">
        <f t="shared" si="78"/>
        <v>8.8000000000000007</v>
      </c>
      <c r="AY81" s="3">
        <v>3800</v>
      </c>
      <c r="AZ81" s="3">
        <f t="shared" si="79"/>
        <v>3344000</v>
      </c>
      <c r="BA81" s="3">
        <f t="shared" si="80"/>
        <v>4180000</v>
      </c>
    </row>
    <row r="82" spans="1:53">
      <c r="A82" s="3">
        <v>17</v>
      </c>
      <c r="B82" s="3" t="s">
        <v>272</v>
      </c>
      <c r="C82" s="3">
        <v>0.25</v>
      </c>
      <c r="D82" s="3">
        <v>1.1000000000000001</v>
      </c>
      <c r="E82" s="3">
        <v>1</v>
      </c>
      <c r="F82" s="3">
        <v>5</v>
      </c>
      <c r="G82" s="3">
        <v>1</v>
      </c>
      <c r="H82" s="3">
        <f t="shared" si="64"/>
        <v>0.625</v>
      </c>
      <c r="I82" s="3">
        <v>2</v>
      </c>
      <c r="J82" s="3">
        <v>3</v>
      </c>
      <c r="K82" s="3">
        <v>1</v>
      </c>
      <c r="L82" s="3">
        <f t="shared" si="65"/>
        <v>0.75</v>
      </c>
      <c r="M82" s="3">
        <v>1</v>
      </c>
      <c r="N82" s="3">
        <v>2</v>
      </c>
      <c r="O82" s="3">
        <v>1</v>
      </c>
      <c r="P82" s="3">
        <f t="shared" si="66"/>
        <v>0.25</v>
      </c>
      <c r="Q82" s="3">
        <v>1</v>
      </c>
      <c r="R82" s="3">
        <v>4</v>
      </c>
      <c r="S82" s="3">
        <v>1</v>
      </c>
      <c r="T82" s="3">
        <f t="shared" si="67"/>
        <v>0.5</v>
      </c>
      <c r="U82" s="3">
        <v>2</v>
      </c>
      <c r="V82" s="3">
        <v>1</v>
      </c>
      <c r="W82" s="3">
        <v>1</v>
      </c>
      <c r="X82" s="3">
        <f t="shared" si="68"/>
        <v>0.25</v>
      </c>
      <c r="Y82" s="3">
        <v>10</v>
      </c>
      <c r="Z82" s="3">
        <v>5</v>
      </c>
      <c r="AA82" s="3">
        <v>1</v>
      </c>
      <c r="AB82" s="3">
        <f t="shared" si="69"/>
        <v>6.25</v>
      </c>
      <c r="AC82" s="3">
        <v>1</v>
      </c>
      <c r="AD82" s="3">
        <v>3</v>
      </c>
      <c r="AE82" s="3">
        <v>3</v>
      </c>
      <c r="AF82" s="3">
        <f t="shared" si="70"/>
        <v>1.125</v>
      </c>
      <c r="AG82" s="3">
        <v>1</v>
      </c>
      <c r="AH82" s="3">
        <v>4</v>
      </c>
      <c r="AI82" s="3">
        <v>3</v>
      </c>
      <c r="AJ82" s="3">
        <f t="shared" si="71"/>
        <v>1.5</v>
      </c>
      <c r="AK82" s="3">
        <v>0</v>
      </c>
      <c r="AL82" s="3">
        <v>0</v>
      </c>
      <c r="AM82" s="3">
        <v>0</v>
      </c>
      <c r="AN82" s="3">
        <f t="shared" si="72"/>
        <v>0</v>
      </c>
      <c r="AO82" s="3">
        <v>4</v>
      </c>
      <c r="AP82" s="3">
        <v>6</v>
      </c>
      <c r="AQ82" s="3">
        <v>1</v>
      </c>
      <c r="AR82" s="3">
        <f t="shared" si="73"/>
        <v>3</v>
      </c>
      <c r="AS82" s="3">
        <f t="shared" si="74"/>
        <v>14.25</v>
      </c>
      <c r="AT82" s="3">
        <f t="shared" si="75"/>
        <v>57</v>
      </c>
      <c r="AU82" s="3">
        <v>40000</v>
      </c>
      <c r="AV82" s="3">
        <f t="shared" si="76"/>
        <v>93750</v>
      </c>
      <c r="AW82" s="3">
        <f t="shared" si="77"/>
        <v>375000</v>
      </c>
      <c r="AX82" s="3">
        <f t="shared" si="78"/>
        <v>2.2000000000000002</v>
      </c>
      <c r="AY82" s="3">
        <v>3800</v>
      </c>
      <c r="AZ82" s="3">
        <f t="shared" si="79"/>
        <v>836000</v>
      </c>
      <c r="BA82" s="3">
        <f t="shared" si="80"/>
        <v>3344000</v>
      </c>
    </row>
    <row r="83" spans="1:53">
      <c r="A83" s="3">
        <v>18</v>
      </c>
      <c r="B83" s="3" t="s">
        <v>273</v>
      </c>
      <c r="C83" s="3">
        <v>0.125</v>
      </c>
      <c r="D83" s="3">
        <v>0.6</v>
      </c>
      <c r="E83" s="3">
        <v>1</v>
      </c>
      <c r="F83" s="3">
        <v>4</v>
      </c>
      <c r="G83" s="3">
        <v>1</v>
      </c>
      <c r="H83" s="3">
        <f t="shared" si="64"/>
        <v>0.5</v>
      </c>
      <c r="I83" s="3">
        <v>2</v>
      </c>
      <c r="J83" s="3">
        <v>2</v>
      </c>
      <c r="K83" s="3">
        <v>1</v>
      </c>
      <c r="L83" s="3">
        <f t="shared" si="65"/>
        <v>0.5</v>
      </c>
      <c r="M83" s="3">
        <v>1</v>
      </c>
      <c r="N83" s="3">
        <v>1</v>
      </c>
      <c r="O83" s="3">
        <v>1</v>
      </c>
      <c r="P83" s="3">
        <f t="shared" si="66"/>
        <v>0.125</v>
      </c>
      <c r="Q83" s="3">
        <v>1</v>
      </c>
      <c r="R83" s="3">
        <v>2</v>
      </c>
      <c r="S83" s="3">
        <v>1</v>
      </c>
      <c r="T83" s="3">
        <f t="shared" si="67"/>
        <v>0.25</v>
      </c>
      <c r="U83" s="3">
        <v>1</v>
      </c>
      <c r="V83" s="3">
        <v>2</v>
      </c>
      <c r="W83" s="3">
        <v>1</v>
      </c>
      <c r="X83" s="3">
        <f t="shared" si="68"/>
        <v>0.25</v>
      </c>
      <c r="Y83" s="3">
        <v>10</v>
      </c>
      <c r="Z83" s="3">
        <v>4</v>
      </c>
      <c r="AA83" s="3">
        <v>1</v>
      </c>
      <c r="AB83" s="3">
        <f t="shared" si="69"/>
        <v>5</v>
      </c>
      <c r="AC83" s="3">
        <v>1</v>
      </c>
      <c r="AD83" s="3">
        <v>3</v>
      </c>
      <c r="AE83" s="3">
        <v>2</v>
      </c>
      <c r="AF83" s="3">
        <f t="shared" si="70"/>
        <v>0.75</v>
      </c>
      <c r="AG83" s="3">
        <v>2</v>
      </c>
      <c r="AH83" s="3">
        <v>3</v>
      </c>
      <c r="AI83" s="3">
        <v>3</v>
      </c>
      <c r="AJ83" s="3">
        <f t="shared" si="71"/>
        <v>2.25</v>
      </c>
      <c r="AK83" s="3">
        <v>1</v>
      </c>
      <c r="AL83" s="3">
        <v>3</v>
      </c>
      <c r="AM83" s="3">
        <v>2</v>
      </c>
      <c r="AN83" s="3">
        <f t="shared" si="72"/>
        <v>0.75</v>
      </c>
      <c r="AO83" s="3">
        <v>3</v>
      </c>
      <c r="AP83" s="3">
        <v>5</v>
      </c>
      <c r="AQ83" s="3">
        <v>1</v>
      </c>
      <c r="AR83" s="3">
        <f t="shared" si="73"/>
        <v>1.875</v>
      </c>
      <c r="AS83" s="3">
        <f t="shared" si="74"/>
        <v>12.25</v>
      </c>
      <c r="AT83" s="3">
        <f t="shared" si="75"/>
        <v>98</v>
      </c>
      <c r="AU83" s="3">
        <v>40000</v>
      </c>
      <c r="AV83" s="3">
        <f t="shared" si="76"/>
        <v>25000</v>
      </c>
      <c r="AW83" s="3">
        <f t="shared" si="77"/>
        <v>200000</v>
      </c>
      <c r="AX83" s="3">
        <f t="shared" si="78"/>
        <v>1.2</v>
      </c>
      <c r="AY83" s="3">
        <v>3800</v>
      </c>
      <c r="AZ83" s="3">
        <f t="shared" si="79"/>
        <v>456000</v>
      </c>
      <c r="BA83" s="3">
        <f t="shared" si="80"/>
        <v>3648000</v>
      </c>
    </row>
    <row r="84" spans="1:53">
      <c r="A84" s="3">
        <v>19</v>
      </c>
      <c r="B84" s="3" t="s">
        <v>274</v>
      </c>
      <c r="C84" s="3">
        <v>0.4</v>
      </c>
      <c r="D84" s="3">
        <v>2.2999999999999998</v>
      </c>
      <c r="E84" s="3">
        <v>2</v>
      </c>
      <c r="F84" s="3">
        <v>6</v>
      </c>
      <c r="G84" s="3">
        <v>1</v>
      </c>
      <c r="H84" s="3">
        <f t="shared" si="64"/>
        <v>1.5</v>
      </c>
      <c r="I84" s="3">
        <v>2</v>
      </c>
      <c r="J84" s="3">
        <v>4</v>
      </c>
      <c r="K84" s="3">
        <v>1</v>
      </c>
      <c r="L84" s="3">
        <f t="shared" si="65"/>
        <v>1</v>
      </c>
      <c r="M84" s="3">
        <v>2</v>
      </c>
      <c r="N84" s="3">
        <v>2</v>
      </c>
      <c r="O84" s="3">
        <v>1</v>
      </c>
      <c r="P84" s="3">
        <f t="shared" si="66"/>
        <v>0.5</v>
      </c>
      <c r="Q84" s="3">
        <v>1</v>
      </c>
      <c r="R84" s="3">
        <v>5</v>
      </c>
      <c r="S84" s="3">
        <v>1</v>
      </c>
      <c r="T84" s="3">
        <f t="shared" si="67"/>
        <v>0.625</v>
      </c>
      <c r="U84" s="3">
        <v>2</v>
      </c>
      <c r="V84" s="3">
        <v>2</v>
      </c>
      <c r="W84" s="3">
        <v>1</v>
      </c>
      <c r="X84" s="3">
        <f t="shared" si="68"/>
        <v>0.5</v>
      </c>
      <c r="Y84" s="3">
        <v>15</v>
      </c>
      <c r="Z84" s="3">
        <v>5</v>
      </c>
      <c r="AA84" s="3">
        <v>1</v>
      </c>
      <c r="AB84" s="3">
        <f t="shared" si="69"/>
        <v>9.375</v>
      </c>
      <c r="AC84" s="3">
        <v>1</v>
      </c>
      <c r="AD84" s="3">
        <v>4</v>
      </c>
      <c r="AE84" s="3">
        <v>2</v>
      </c>
      <c r="AF84" s="3">
        <f t="shared" si="70"/>
        <v>1</v>
      </c>
      <c r="AG84" s="3">
        <v>1</v>
      </c>
      <c r="AH84" s="3">
        <v>5</v>
      </c>
      <c r="AI84" s="3">
        <v>3</v>
      </c>
      <c r="AJ84" s="3">
        <f t="shared" si="71"/>
        <v>1.875</v>
      </c>
      <c r="AK84" s="3">
        <v>1</v>
      </c>
      <c r="AL84" s="3">
        <v>4</v>
      </c>
      <c r="AM84" s="3">
        <v>3</v>
      </c>
      <c r="AN84" s="3">
        <f t="shared" si="72"/>
        <v>1.5</v>
      </c>
      <c r="AO84" s="3">
        <v>4</v>
      </c>
      <c r="AP84" s="3">
        <v>6</v>
      </c>
      <c r="AQ84" s="3">
        <v>1</v>
      </c>
      <c r="AR84" s="3">
        <f t="shared" si="73"/>
        <v>3</v>
      </c>
      <c r="AS84" s="3">
        <f t="shared" si="74"/>
        <v>20.875</v>
      </c>
      <c r="AT84" s="3">
        <f t="shared" si="75"/>
        <v>52.1875</v>
      </c>
      <c r="AU84" s="3">
        <v>40000</v>
      </c>
      <c r="AV84" s="3">
        <f t="shared" si="76"/>
        <v>234375</v>
      </c>
      <c r="AW84" s="3">
        <f t="shared" si="77"/>
        <v>585937.5</v>
      </c>
      <c r="AX84" s="3">
        <f t="shared" si="78"/>
        <v>4.6000000000000005</v>
      </c>
      <c r="AY84" s="3">
        <v>3800</v>
      </c>
      <c r="AZ84" s="3">
        <f t="shared" si="79"/>
        <v>1748000.0000000005</v>
      </c>
      <c r="BA84" s="3">
        <f t="shared" si="80"/>
        <v>4370000.0000000009</v>
      </c>
    </row>
    <row r="85" spans="1:53">
      <c r="A85" s="3">
        <v>20</v>
      </c>
      <c r="B85" s="3" t="s">
        <v>275</v>
      </c>
      <c r="C85" s="3">
        <v>0.25</v>
      </c>
      <c r="D85" s="3">
        <v>1.3</v>
      </c>
      <c r="E85" s="3">
        <v>1</v>
      </c>
      <c r="F85" s="3">
        <v>6</v>
      </c>
      <c r="G85" s="3">
        <v>1</v>
      </c>
      <c r="H85" s="3">
        <f t="shared" si="64"/>
        <v>0.75</v>
      </c>
      <c r="I85" s="3">
        <v>2</v>
      </c>
      <c r="J85" s="3">
        <v>3</v>
      </c>
      <c r="K85" s="3">
        <v>1</v>
      </c>
      <c r="L85" s="3">
        <f t="shared" si="65"/>
        <v>0.75</v>
      </c>
      <c r="M85" s="3">
        <v>1</v>
      </c>
      <c r="N85" s="3">
        <v>2</v>
      </c>
      <c r="O85" s="3">
        <v>1</v>
      </c>
      <c r="P85" s="3">
        <f t="shared" si="66"/>
        <v>0.25</v>
      </c>
      <c r="Q85" s="3">
        <v>1</v>
      </c>
      <c r="R85" s="3">
        <v>4</v>
      </c>
      <c r="S85" s="3">
        <v>1</v>
      </c>
      <c r="T85" s="3">
        <f t="shared" si="67"/>
        <v>0.5</v>
      </c>
      <c r="U85" s="3">
        <v>2</v>
      </c>
      <c r="V85" s="3">
        <v>1</v>
      </c>
      <c r="W85" s="3">
        <v>1</v>
      </c>
      <c r="X85" s="3">
        <f t="shared" si="68"/>
        <v>0.25</v>
      </c>
      <c r="Y85" s="3">
        <v>15</v>
      </c>
      <c r="Z85" s="3">
        <v>5</v>
      </c>
      <c r="AA85" s="3">
        <v>1</v>
      </c>
      <c r="AB85" s="3">
        <f t="shared" si="69"/>
        <v>9.375</v>
      </c>
      <c r="AC85" s="3">
        <v>1</v>
      </c>
      <c r="AD85" s="3">
        <v>4</v>
      </c>
      <c r="AE85" s="3">
        <v>3</v>
      </c>
      <c r="AF85" s="3">
        <f t="shared" si="70"/>
        <v>1.5</v>
      </c>
      <c r="AG85" s="3">
        <v>1</v>
      </c>
      <c r="AH85" s="3">
        <v>4</v>
      </c>
      <c r="AI85" s="3">
        <v>3</v>
      </c>
      <c r="AJ85" s="3">
        <f t="shared" si="71"/>
        <v>1.5</v>
      </c>
      <c r="AK85" s="3">
        <v>1</v>
      </c>
      <c r="AL85" s="3">
        <v>4</v>
      </c>
      <c r="AM85" s="3">
        <v>2</v>
      </c>
      <c r="AN85" s="3">
        <f t="shared" si="72"/>
        <v>1</v>
      </c>
      <c r="AO85" s="3">
        <v>5</v>
      </c>
      <c r="AP85" s="3">
        <v>6</v>
      </c>
      <c r="AQ85" s="3">
        <v>1</v>
      </c>
      <c r="AR85" s="3">
        <f t="shared" si="73"/>
        <v>3.75</v>
      </c>
      <c r="AS85" s="3">
        <f t="shared" si="74"/>
        <v>19.625</v>
      </c>
      <c r="AT85" s="3">
        <f t="shared" si="75"/>
        <v>78.5</v>
      </c>
      <c r="AU85" s="3">
        <v>40000</v>
      </c>
      <c r="AV85" s="3">
        <f t="shared" si="76"/>
        <v>140625</v>
      </c>
      <c r="AW85" s="3">
        <f t="shared" si="77"/>
        <v>562500</v>
      </c>
      <c r="AX85" s="3">
        <f t="shared" si="78"/>
        <v>2.6</v>
      </c>
      <c r="AY85" s="3">
        <v>3800</v>
      </c>
      <c r="AZ85" s="3">
        <f t="shared" si="79"/>
        <v>988000</v>
      </c>
      <c r="BA85" s="3">
        <f t="shared" si="80"/>
        <v>3952000</v>
      </c>
    </row>
    <row r="86" spans="1:53">
      <c r="A86" s="3">
        <v>21</v>
      </c>
      <c r="B86" s="3" t="s">
        <v>276</v>
      </c>
      <c r="C86" s="3">
        <v>0.25</v>
      </c>
      <c r="D86" s="3">
        <v>1.5</v>
      </c>
      <c r="E86" s="3">
        <v>1</v>
      </c>
      <c r="F86" s="3">
        <v>5</v>
      </c>
      <c r="G86" s="3">
        <v>1</v>
      </c>
      <c r="H86" s="3">
        <f t="shared" si="64"/>
        <v>0.625</v>
      </c>
      <c r="I86" s="3">
        <v>2</v>
      </c>
      <c r="J86" s="3">
        <v>4</v>
      </c>
      <c r="K86" s="3">
        <v>1</v>
      </c>
      <c r="L86" s="3">
        <f t="shared" si="65"/>
        <v>1</v>
      </c>
      <c r="M86" s="3">
        <v>1</v>
      </c>
      <c r="N86" s="3">
        <v>2</v>
      </c>
      <c r="O86" s="3">
        <v>1</v>
      </c>
      <c r="P86" s="3">
        <f t="shared" si="66"/>
        <v>0.25</v>
      </c>
      <c r="Q86" s="3">
        <v>1</v>
      </c>
      <c r="R86" s="3">
        <v>4</v>
      </c>
      <c r="S86" s="3">
        <v>1</v>
      </c>
      <c r="T86" s="3">
        <f t="shared" si="67"/>
        <v>0.5</v>
      </c>
      <c r="U86" s="3">
        <v>4</v>
      </c>
      <c r="V86" s="3">
        <v>1</v>
      </c>
      <c r="W86" s="3">
        <v>1</v>
      </c>
      <c r="X86" s="3">
        <f t="shared" si="68"/>
        <v>0.5</v>
      </c>
      <c r="Y86" s="3">
        <v>10</v>
      </c>
      <c r="Z86" s="3">
        <v>5</v>
      </c>
      <c r="AA86" s="3">
        <v>1</v>
      </c>
      <c r="AB86" s="3">
        <f t="shared" si="69"/>
        <v>6.25</v>
      </c>
      <c r="AC86" s="3">
        <v>1</v>
      </c>
      <c r="AD86" s="3">
        <v>4</v>
      </c>
      <c r="AE86" s="3">
        <v>2</v>
      </c>
      <c r="AF86" s="3">
        <f t="shared" si="70"/>
        <v>1</v>
      </c>
      <c r="AG86" s="3">
        <v>1</v>
      </c>
      <c r="AH86" s="3">
        <v>4</v>
      </c>
      <c r="AI86" s="3">
        <v>3</v>
      </c>
      <c r="AJ86" s="3">
        <f t="shared" si="71"/>
        <v>1.5</v>
      </c>
      <c r="AK86" s="3">
        <v>1</v>
      </c>
      <c r="AL86" s="3">
        <v>4</v>
      </c>
      <c r="AM86" s="3">
        <v>2</v>
      </c>
      <c r="AN86" s="3">
        <f t="shared" si="72"/>
        <v>1</v>
      </c>
      <c r="AO86" s="3">
        <v>3</v>
      </c>
      <c r="AP86" s="3">
        <v>6</v>
      </c>
      <c r="AQ86" s="3">
        <v>1</v>
      </c>
      <c r="AR86" s="3">
        <f t="shared" si="73"/>
        <v>2.25</v>
      </c>
      <c r="AS86" s="3">
        <f t="shared" si="74"/>
        <v>14.875</v>
      </c>
      <c r="AT86" s="3">
        <f t="shared" si="75"/>
        <v>59.5</v>
      </c>
      <c r="AU86" s="3">
        <v>40000</v>
      </c>
      <c r="AV86" s="3">
        <f t="shared" si="76"/>
        <v>125000</v>
      </c>
      <c r="AW86" s="3">
        <f t="shared" si="77"/>
        <v>500000</v>
      </c>
      <c r="AX86" s="3">
        <f t="shared" si="78"/>
        <v>3</v>
      </c>
      <c r="AY86" s="3">
        <v>3801</v>
      </c>
      <c r="AZ86" s="3">
        <f t="shared" si="79"/>
        <v>1140300</v>
      </c>
      <c r="BA86" s="3">
        <f t="shared" si="80"/>
        <v>4561200</v>
      </c>
    </row>
    <row r="87" spans="1:53">
      <c r="A87" s="3">
        <v>22</v>
      </c>
      <c r="B87" s="3" t="s">
        <v>277</v>
      </c>
      <c r="C87" s="3">
        <v>0.25</v>
      </c>
      <c r="D87" s="3">
        <v>1.2</v>
      </c>
      <c r="E87" s="3">
        <v>1</v>
      </c>
      <c r="F87" s="3">
        <v>4</v>
      </c>
      <c r="G87" s="3">
        <v>1</v>
      </c>
      <c r="H87" s="3">
        <f t="shared" si="64"/>
        <v>0.5</v>
      </c>
      <c r="I87" s="3">
        <v>2</v>
      </c>
      <c r="J87" s="3">
        <v>3</v>
      </c>
      <c r="K87" s="3">
        <v>1</v>
      </c>
      <c r="L87" s="3">
        <f t="shared" si="65"/>
        <v>0.75</v>
      </c>
      <c r="M87" s="3">
        <v>1</v>
      </c>
      <c r="N87" s="3">
        <v>2</v>
      </c>
      <c r="O87" s="3">
        <v>1</v>
      </c>
      <c r="P87" s="3">
        <f t="shared" si="66"/>
        <v>0.25</v>
      </c>
      <c r="Q87" s="3">
        <v>1</v>
      </c>
      <c r="R87" s="3">
        <v>3</v>
      </c>
      <c r="S87" s="3">
        <v>1</v>
      </c>
      <c r="T87" s="3">
        <f t="shared" si="67"/>
        <v>0.375</v>
      </c>
      <c r="U87" s="3">
        <v>3</v>
      </c>
      <c r="V87" s="3">
        <v>1</v>
      </c>
      <c r="W87" s="3">
        <v>1</v>
      </c>
      <c r="X87" s="3">
        <f t="shared" si="68"/>
        <v>0.375</v>
      </c>
      <c r="Y87" s="3">
        <v>12</v>
      </c>
      <c r="Z87" s="3">
        <v>4</v>
      </c>
      <c r="AA87" s="3">
        <v>1</v>
      </c>
      <c r="AB87" s="3">
        <f t="shared" si="69"/>
        <v>6</v>
      </c>
      <c r="AC87" s="3">
        <v>1</v>
      </c>
      <c r="AD87" s="3">
        <v>3</v>
      </c>
      <c r="AE87" s="3">
        <v>3</v>
      </c>
      <c r="AF87" s="3">
        <f t="shared" si="70"/>
        <v>1.125</v>
      </c>
      <c r="AG87" s="3">
        <v>1</v>
      </c>
      <c r="AH87" s="3">
        <v>5</v>
      </c>
      <c r="AI87" s="3">
        <v>3</v>
      </c>
      <c r="AJ87" s="3">
        <f t="shared" si="71"/>
        <v>1.875</v>
      </c>
      <c r="AK87" s="3">
        <v>1</v>
      </c>
      <c r="AL87" s="3">
        <v>4</v>
      </c>
      <c r="AM87" s="3">
        <v>3</v>
      </c>
      <c r="AN87" s="3">
        <f t="shared" si="72"/>
        <v>1.5</v>
      </c>
      <c r="AO87" s="3">
        <v>3</v>
      </c>
      <c r="AP87" s="3">
        <v>6</v>
      </c>
      <c r="AQ87" s="3">
        <v>1</v>
      </c>
      <c r="AR87" s="3">
        <f t="shared" si="73"/>
        <v>2.25</v>
      </c>
      <c r="AS87" s="3">
        <f t="shared" si="74"/>
        <v>15</v>
      </c>
      <c r="AT87" s="3">
        <f t="shared" si="75"/>
        <v>60</v>
      </c>
      <c r="AU87" s="3">
        <v>40000</v>
      </c>
      <c r="AV87" s="3">
        <f t="shared" si="76"/>
        <v>67500</v>
      </c>
      <c r="AW87" s="3">
        <f t="shared" si="77"/>
        <v>270000</v>
      </c>
      <c r="AX87" s="3">
        <f t="shared" si="78"/>
        <v>2.4</v>
      </c>
      <c r="AY87" s="3">
        <v>3802</v>
      </c>
      <c r="AZ87" s="3">
        <f t="shared" si="79"/>
        <v>912479.99999999988</v>
      </c>
      <c r="BA87" s="3">
        <f t="shared" si="80"/>
        <v>3649919.9999999995</v>
      </c>
    </row>
    <row r="88" spans="1:53">
      <c r="A88" s="3">
        <v>23</v>
      </c>
      <c r="B88" s="3" t="s">
        <v>203</v>
      </c>
      <c r="C88" s="3">
        <v>0.5</v>
      </c>
      <c r="D88" s="3">
        <v>2</v>
      </c>
      <c r="E88" s="3">
        <v>1</v>
      </c>
      <c r="F88" s="3">
        <v>5</v>
      </c>
      <c r="G88" s="3">
        <v>1</v>
      </c>
      <c r="H88" s="3">
        <f t="shared" si="64"/>
        <v>0.625</v>
      </c>
      <c r="I88" s="3">
        <v>2</v>
      </c>
      <c r="J88" s="3">
        <v>4</v>
      </c>
      <c r="K88" s="3">
        <v>1</v>
      </c>
      <c r="L88" s="3">
        <f t="shared" si="65"/>
        <v>1</v>
      </c>
      <c r="M88" s="3">
        <v>1</v>
      </c>
      <c r="N88" s="3">
        <v>1</v>
      </c>
      <c r="O88" s="3">
        <v>1</v>
      </c>
      <c r="P88" s="3">
        <f t="shared" si="66"/>
        <v>0.125</v>
      </c>
      <c r="Q88" s="3">
        <v>2</v>
      </c>
      <c r="R88" s="3">
        <v>3</v>
      </c>
      <c r="S88" s="3">
        <v>1</v>
      </c>
      <c r="T88" s="3">
        <f t="shared" si="67"/>
        <v>0.75</v>
      </c>
      <c r="U88" s="3">
        <v>4</v>
      </c>
      <c r="V88" s="3">
        <v>1</v>
      </c>
      <c r="W88" s="3">
        <v>1</v>
      </c>
      <c r="X88" s="3">
        <f t="shared" si="68"/>
        <v>0.5</v>
      </c>
      <c r="Y88" s="3">
        <v>20</v>
      </c>
      <c r="Z88" s="3">
        <v>4</v>
      </c>
      <c r="AA88" s="3">
        <v>1</v>
      </c>
      <c r="AB88" s="3">
        <f t="shared" si="69"/>
        <v>10</v>
      </c>
      <c r="AC88" s="3">
        <v>2</v>
      </c>
      <c r="AD88" s="3">
        <v>4</v>
      </c>
      <c r="AE88" s="3">
        <v>2</v>
      </c>
      <c r="AF88" s="3">
        <f t="shared" si="70"/>
        <v>2</v>
      </c>
      <c r="AG88" s="3">
        <v>1</v>
      </c>
      <c r="AH88" s="3">
        <v>4</v>
      </c>
      <c r="AI88" s="3">
        <v>3</v>
      </c>
      <c r="AJ88" s="3">
        <f t="shared" si="71"/>
        <v>1.5</v>
      </c>
      <c r="AK88" s="3">
        <v>0</v>
      </c>
      <c r="AL88" s="3">
        <v>0</v>
      </c>
      <c r="AM88" s="3">
        <v>0</v>
      </c>
      <c r="AN88" s="3">
        <f t="shared" si="72"/>
        <v>0</v>
      </c>
      <c r="AO88" s="3">
        <v>5</v>
      </c>
      <c r="AP88" s="3">
        <v>5</v>
      </c>
      <c r="AQ88" s="3">
        <v>1</v>
      </c>
      <c r="AR88" s="3">
        <f t="shared" si="73"/>
        <v>3.125</v>
      </c>
      <c r="AS88" s="3">
        <f t="shared" si="74"/>
        <v>19.625</v>
      </c>
      <c r="AT88" s="3">
        <f t="shared" si="75"/>
        <v>39.25</v>
      </c>
      <c r="AU88" s="3">
        <v>40000</v>
      </c>
      <c r="AV88" s="3">
        <f t="shared" si="76"/>
        <v>300000</v>
      </c>
      <c r="AW88" s="3">
        <f t="shared" si="77"/>
        <v>600000</v>
      </c>
      <c r="AX88" s="3">
        <f t="shared" si="78"/>
        <v>4</v>
      </c>
      <c r="AY88" s="3">
        <v>3803</v>
      </c>
      <c r="AZ88" s="3">
        <f t="shared" si="79"/>
        <v>1521200</v>
      </c>
      <c r="BA88" s="3">
        <f t="shared" si="80"/>
        <v>3042400</v>
      </c>
    </row>
    <row r="89" spans="1:53">
      <c r="A89" s="3">
        <v>24</v>
      </c>
      <c r="B89" s="3" t="s">
        <v>224</v>
      </c>
      <c r="C89" s="3">
        <v>0.75</v>
      </c>
      <c r="D89" s="3">
        <v>3.5</v>
      </c>
      <c r="E89" s="3">
        <v>2</v>
      </c>
      <c r="F89" s="3">
        <v>6</v>
      </c>
      <c r="G89" s="3">
        <v>1</v>
      </c>
      <c r="H89" s="3">
        <f t="shared" si="64"/>
        <v>1.5</v>
      </c>
      <c r="I89" s="3">
        <v>2</v>
      </c>
      <c r="J89" s="3">
        <v>6</v>
      </c>
      <c r="K89" s="3">
        <v>1</v>
      </c>
      <c r="L89" s="3">
        <f t="shared" si="65"/>
        <v>1.5</v>
      </c>
      <c r="M89" s="3">
        <v>2</v>
      </c>
      <c r="N89" s="3">
        <v>3</v>
      </c>
      <c r="O89" s="3">
        <v>1</v>
      </c>
      <c r="P89" s="3">
        <f t="shared" si="66"/>
        <v>0.75</v>
      </c>
      <c r="Q89" s="3">
        <v>3</v>
      </c>
      <c r="R89" s="3">
        <v>3</v>
      </c>
      <c r="S89" s="3">
        <v>1</v>
      </c>
      <c r="T89" s="3">
        <f t="shared" si="67"/>
        <v>1.125</v>
      </c>
      <c r="U89" s="3">
        <v>5</v>
      </c>
      <c r="V89" s="3">
        <v>3</v>
      </c>
      <c r="W89" s="3">
        <v>1</v>
      </c>
      <c r="X89" s="3">
        <f t="shared" si="68"/>
        <v>1.875</v>
      </c>
      <c r="Y89" s="3">
        <v>30</v>
      </c>
      <c r="Z89" s="3">
        <v>4</v>
      </c>
      <c r="AA89" s="3">
        <v>1</v>
      </c>
      <c r="AB89" s="3">
        <f t="shared" si="69"/>
        <v>15</v>
      </c>
      <c r="AC89" s="3">
        <v>2</v>
      </c>
      <c r="AD89" s="3">
        <v>4</v>
      </c>
      <c r="AE89" s="3">
        <v>2</v>
      </c>
      <c r="AF89" s="3">
        <f t="shared" si="70"/>
        <v>2</v>
      </c>
      <c r="AG89" s="3">
        <v>2</v>
      </c>
      <c r="AH89" s="3">
        <v>5</v>
      </c>
      <c r="AI89" s="3">
        <v>3</v>
      </c>
      <c r="AJ89" s="3">
        <f t="shared" si="71"/>
        <v>3.75</v>
      </c>
      <c r="AK89" s="3">
        <v>1</v>
      </c>
      <c r="AL89" s="3">
        <v>5</v>
      </c>
      <c r="AM89" s="3">
        <v>2</v>
      </c>
      <c r="AN89" s="3">
        <f t="shared" si="72"/>
        <v>1.25</v>
      </c>
      <c r="AO89" s="3">
        <v>5</v>
      </c>
      <c r="AP89" s="3">
        <v>6</v>
      </c>
      <c r="AQ89" s="3">
        <v>1</v>
      </c>
      <c r="AR89" s="3">
        <f t="shared" si="73"/>
        <v>3.75</v>
      </c>
      <c r="AS89" s="3">
        <f t="shared" si="74"/>
        <v>32.5</v>
      </c>
      <c r="AT89" s="3">
        <f t="shared" si="75"/>
        <v>43.333333333333336</v>
      </c>
      <c r="AU89" s="3">
        <v>40000</v>
      </c>
      <c r="AV89" s="3">
        <f t="shared" si="76"/>
        <v>1012500</v>
      </c>
      <c r="AW89" s="3">
        <f t="shared" si="77"/>
        <v>1350000</v>
      </c>
      <c r="AX89" s="3">
        <f t="shared" si="78"/>
        <v>7</v>
      </c>
      <c r="AY89" s="3">
        <v>3804</v>
      </c>
      <c r="AZ89" s="3">
        <f t="shared" si="79"/>
        <v>2662800</v>
      </c>
      <c r="BA89" s="3">
        <f t="shared" si="80"/>
        <v>3550400</v>
      </c>
    </row>
    <row r="90" spans="1:53">
      <c r="A90" s="3">
        <v>25</v>
      </c>
      <c r="B90" s="3" t="s">
        <v>278</v>
      </c>
      <c r="C90" s="3">
        <v>0.25</v>
      </c>
      <c r="D90" s="3">
        <v>1.4</v>
      </c>
      <c r="E90" s="3">
        <v>1</v>
      </c>
      <c r="F90" s="3">
        <v>5</v>
      </c>
      <c r="G90" s="3">
        <v>1</v>
      </c>
      <c r="H90" s="3">
        <f t="shared" si="64"/>
        <v>0.625</v>
      </c>
      <c r="I90" s="3">
        <v>2</v>
      </c>
      <c r="J90" s="3">
        <v>5</v>
      </c>
      <c r="K90" s="3">
        <v>1</v>
      </c>
      <c r="L90" s="3">
        <f t="shared" si="65"/>
        <v>1.25</v>
      </c>
      <c r="M90" s="3">
        <v>1</v>
      </c>
      <c r="N90" s="3">
        <v>2</v>
      </c>
      <c r="O90" s="3">
        <v>1</v>
      </c>
      <c r="P90" s="3">
        <f t="shared" si="66"/>
        <v>0.25</v>
      </c>
      <c r="Q90" s="3">
        <v>2</v>
      </c>
      <c r="R90" s="3">
        <v>4</v>
      </c>
      <c r="S90" s="3">
        <v>1</v>
      </c>
      <c r="T90" s="3">
        <f t="shared" si="67"/>
        <v>1</v>
      </c>
      <c r="U90" s="3">
        <v>4</v>
      </c>
      <c r="V90" s="3">
        <v>1</v>
      </c>
      <c r="W90" s="3">
        <v>1</v>
      </c>
      <c r="X90" s="3">
        <f t="shared" si="68"/>
        <v>0.5</v>
      </c>
      <c r="Y90" s="3">
        <v>15</v>
      </c>
      <c r="Z90" s="3">
        <v>5</v>
      </c>
      <c r="AA90" s="3">
        <v>1</v>
      </c>
      <c r="AB90" s="3">
        <f t="shared" si="69"/>
        <v>9.375</v>
      </c>
      <c r="AC90" s="3">
        <v>1</v>
      </c>
      <c r="AD90" s="3">
        <v>3</v>
      </c>
      <c r="AE90" s="3">
        <v>3</v>
      </c>
      <c r="AF90" s="3">
        <f t="shared" si="70"/>
        <v>1.125</v>
      </c>
      <c r="AG90" s="3">
        <v>1</v>
      </c>
      <c r="AH90" s="3">
        <v>5</v>
      </c>
      <c r="AI90" s="3">
        <v>3</v>
      </c>
      <c r="AJ90" s="3">
        <f t="shared" si="71"/>
        <v>1.875</v>
      </c>
      <c r="AK90" s="3">
        <v>1</v>
      </c>
      <c r="AL90" s="3">
        <v>4</v>
      </c>
      <c r="AM90" s="3">
        <v>3</v>
      </c>
      <c r="AN90" s="3">
        <f t="shared" si="72"/>
        <v>1.5</v>
      </c>
      <c r="AO90" s="3">
        <v>4</v>
      </c>
      <c r="AP90" s="3">
        <v>6</v>
      </c>
      <c r="AQ90" s="3">
        <v>1</v>
      </c>
      <c r="AR90" s="3">
        <f t="shared" si="73"/>
        <v>3</v>
      </c>
      <c r="AS90" s="3">
        <f t="shared" si="74"/>
        <v>20.5</v>
      </c>
      <c r="AT90" s="3">
        <f t="shared" si="75"/>
        <v>82</v>
      </c>
      <c r="AU90" s="3">
        <v>40000</v>
      </c>
      <c r="AV90" s="3">
        <f t="shared" si="76"/>
        <v>468750</v>
      </c>
      <c r="AW90" s="3">
        <f t="shared" si="77"/>
        <v>1875000</v>
      </c>
      <c r="AX90" s="3">
        <f t="shared" si="78"/>
        <v>2.8000000000000003</v>
      </c>
      <c r="AY90" s="3">
        <v>3805</v>
      </c>
      <c r="AZ90" s="3">
        <f t="shared" si="79"/>
        <v>1065400.0000000002</v>
      </c>
      <c r="BA90" s="3">
        <f t="shared" si="80"/>
        <v>4261600.0000000009</v>
      </c>
    </row>
    <row r="91" spans="1:53">
      <c r="A91" s="3">
        <v>26</v>
      </c>
      <c r="B91" s="3" t="s">
        <v>279</v>
      </c>
      <c r="C91" s="3">
        <v>0.6</v>
      </c>
      <c r="D91" s="3">
        <v>2.8</v>
      </c>
      <c r="E91" s="3">
        <v>2</v>
      </c>
      <c r="F91" s="3">
        <v>6</v>
      </c>
      <c r="G91" s="3">
        <v>1</v>
      </c>
      <c r="H91" s="3">
        <f t="shared" si="64"/>
        <v>1.5</v>
      </c>
      <c r="I91" s="3">
        <v>2</v>
      </c>
      <c r="J91" s="3">
        <v>5</v>
      </c>
      <c r="K91" s="3">
        <v>1</v>
      </c>
      <c r="L91" s="3">
        <f t="shared" si="65"/>
        <v>1.25</v>
      </c>
      <c r="M91" s="3">
        <v>3</v>
      </c>
      <c r="N91" s="3">
        <v>2</v>
      </c>
      <c r="O91" s="3">
        <v>1</v>
      </c>
      <c r="P91" s="3">
        <f t="shared" si="66"/>
        <v>0.75</v>
      </c>
      <c r="Q91" s="3">
        <v>2</v>
      </c>
      <c r="R91" s="3">
        <v>3</v>
      </c>
      <c r="S91" s="3">
        <v>1</v>
      </c>
      <c r="T91" s="3">
        <f t="shared" si="67"/>
        <v>0.75</v>
      </c>
      <c r="U91" s="3">
        <v>3</v>
      </c>
      <c r="V91" s="3">
        <v>3</v>
      </c>
      <c r="W91" s="3">
        <v>1</v>
      </c>
      <c r="X91" s="3">
        <f t="shared" si="68"/>
        <v>1.125</v>
      </c>
      <c r="Y91" s="3">
        <v>15</v>
      </c>
      <c r="Z91" s="3">
        <v>4</v>
      </c>
      <c r="AA91" s="3">
        <v>1</v>
      </c>
      <c r="AB91" s="3">
        <f t="shared" si="69"/>
        <v>7.5</v>
      </c>
      <c r="AC91" s="3">
        <v>1</v>
      </c>
      <c r="AD91" s="3">
        <v>4</v>
      </c>
      <c r="AE91" s="3">
        <v>2</v>
      </c>
      <c r="AF91" s="3">
        <f t="shared" si="70"/>
        <v>1</v>
      </c>
      <c r="AG91" s="3">
        <v>2</v>
      </c>
      <c r="AH91" s="3">
        <v>4</v>
      </c>
      <c r="AI91" s="3">
        <v>3</v>
      </c>
      <c r="AJ91" s="3">
        <f t="shared" si="71"/>
        <v>3</v>
      </c>
      <c r="AK91" s="3">
        <v>1</v>
      </c>
      <c r="AL91" s="3">
        <v>4</v>
      </c>
      <c r="AM91" s="3">
        <v>3</v>
      </c>
      <c r="AN91" s="3">
        <f t="shared" si="72"/>
        <v>1.5</v>
      </c>
      <c r="AO91" s="3">
        <v>5</v>
      </c>
      <c r="AP91" s="3">
        <v>6</v>
      </c>
      <c r="AQ91" s="3">
        <v>1</v>
      </c>
      <c r="AR91" s="3">
        <f t="shared" si="73"/>
        <v>3.75</v>
      </c>
      <c r="AS91" s="3">
        <f t="shared" si="74"/>
        <v>22.125</v>
      </c>
      <c r="AT91" s="3">
        <f t="shared" si="75"/>
        <v>36.875</v>
      </c>
      <c r="AU91" s="3">
        <v>40000</v>
      </c>
      <c r="AV91" s="3">
        <f t="shared" si="76"/>
        <v>281250</v>
      </c>
      <c r="AW91" s="3">
        <f t="shared" si="77"/>
        <v>468750</v>
      </c>
      <c r="AX91" s="3">
        <f t="shared" si="78"/>
        <v>5.6000000000000005</v>
      </c>
      <c r="AY91" s="3">
        <v>3806</v>
      </c>
      <c r="AZ91" s="3">
        <f t="shared" si="79"/>
        <v>2131360</v>
      </c>
      <c r="BA91" s="3">
        <f t="shared" si="80"/>
        <v>3552266.666666667</v>
      </c>
    </row>
    <row r="92" spans="1:53">
      <c r="A92" s="3">
        <v>27</v>
      </c>
      <c r="B92" s="3" t="s">
        <v>280</v>
      </c>
      <c r="C92" s="3">
        <v>0.8</v>
      </c>
      <c r="D92" s="3">
        <v>4</v>
      </c>
      <c r="E92" s="3">
        <v>2</v>
      </c>
      <c r="F92" s="3">
        <v>6</v>
      </c>
      <c r="G92" s="3">
        <v>1</v>
      </c>
      <c r="H92" s="3">
        <f t="shared" si="64"/>
        <v>1.5</v>
      </c>
      <c r="I92" s="3">
        <v>2</v>
      </c>
      <c r="J92" s="3">
        <v>6</v>
      </c>
      <c r="K92" s="3">
        <v>1</v>
      </c>
      <c r="L92" s="3">
        <f t="shared" si="65"/>
        <v>1.5</v>
      </c>
      <c r="M92" s="3">
        <v>2</v>
      </c>
      <c r="N92" s="3">
        <v>2</v>
      </c>
      <c r="O92" s="3">
        <v>1</v>
      </c>
      <c r="P92" s="3">
        <f t="shared" si="66"/>
        <v>0.5</v>
      </c>
      <c r="Q92" s="3">
        <v>3</v>
      </c>
      <c r="R92" s="3">
        <v>4</v>
      </c>
      <c r="S92" s="3">
        <v>1</v>
      </c>
      <c r="T92" s="3">
        <f t="shared" si="67"/>
        <v>1.5</v>
      </c>
      <c r="U92" s="3">
        <v>5</v>
      </c>
      <c r="V92" s="3">
        <v>3</v>
      </c>
      <c r="W92" s="3">
        <v>1</v>
      </c>
      <c r="X92" s="3">
        <f t="shared" si="68"/>
        <v>1.875</v>
      </c>
      <c r="Y92" s="3">
        <v>25</v>
      </c>
      <c r="Z92" s="3">
        <v>5</v>
      </c>
      <c r="AA92" s="3">
        <v>1</v>
      </c>
      <c r="AB92" s="3">
        <f t="shared" si="69"/>
        <v>15.625</v>
      </c>
      <c r="AC92" s="3">
        <v>2</v>
      </c>
      <c r="AD92" s="3">
        <v>4</v>
      </c>
      <c r="AE92" s="3">
        <v>2</v>
      </c>
      <c r="AF92" s="3">
        <f t="shared" si="70"/>
        <v>2</v>
      </c>
      <c r="AG92" s="3">
        <v>2</v>
      </c>
      <c r="AH92" s="3">
        <v>5</v>
      </c>
      <c r="AI92" s="3">
        <v>3</v>
      </c>
      <c r="AJ92" s="3">
        <f t="shared" si="71"/>
        <v>3.75</v>
      </c>
      <c r="AK92" s="3">
        <v>1</v>
      </c>
      <c r="AL92" s="3">
        <v>5</v>
      </c>
      <c r="AM92" s="3">
        <v>2</v>
      </c>
      <c r="AN92" s="3">
        <f t="shared" si="72"/>
        <v>1.25</v>
      </c>
      <c r="AO92" s="3">
        <v>6</v>
      </c>
      <c r="AP92" s="3">
        <v>7</v>
      </c>
      <c r="AQ92" s="3">
        <v>1</v>
      </c>
      <c r="AR92" s="3">
        <f t="shared" si="73"/>
        <v>5.25</v>
      </c>
      <c r="AS92" s="3">
        <f t="shared" si="74"/>
        <v>34.75</v>
      </c>
      <c r="AT92" s="3">
        <f t="shared" si="75"/>
        <v>43.4375</v>
      </c>
      <c r="AU92" s="3">
        <v>40000</v>
      </c>
      <c r="AV92" s="3">
        <f t="shared" si="76"/>
        <v>1406250</v>
      </c>
      <c r="AW92" s="3">
        <f t="shared" si="77"/>
        <v>1757812.5</v>
      </c>
      <c r="AX92" s="3">
        <f t="shared" si="78"/>
        <v>8</v>
      </c>
      <c r="AY92" s="3">
        <v>3807</v>
      </c>
      <c r="AZ92" s="3">
        <f t="shared" si="79"/>
        <v>3045600</v>
      </c>
      <c r="BA92" s="3">
        <f t="shared" si="80"/>
        <v>3807000</v>
      </c>
    </row>
    <row r="93" spans="1:53">
      <c r="A93" s="3">
        <v>28</v>
      </c>
      <c r="B93" s="3" t="s">
        <v>281</v>
      </c>
      <c r="C93" s="3">
        <v>0.3</v>
      </c>
      <c r="D93" s="3">
        <v>1.7</v>
      </c>
      <c r="E93" s="3">
        <v>1</v>
      </c>
      <c r="F93" s="3">
        <v>5</v>
      </c>
      <c r="G93" s="3">
        <v>1</v>
      </c>
      <c r="H93" s="3">
        <f t="shared" si="64"/>
        <v>0.625</v>
      </c>
      <c r="I93" s="3">
        <v>2</v>
      </c>
      <c r="J93" s="3">
        <v>4</v>
      </c>
      <c r="K93" s="3">
        <v>1</v>
      </c>
      <c r="L93" s="3">
        <f t="shared" si="65"/>
        <v>1</v>
      </c>
      <c r="M93" s="3">
        <v>1</v>
      </c>
      <c r="N93" s="3">
        <v>2</v>
      </c>
      <c r="O93" s="3">
        <v>1</v>
      </c>
      <c r="P93" s="3">
        <f t="shared" si="66"/>
        <v>0.25</v>
      </c>
      <c r="Q93" s="3">
        <v>1</v>
      </c>
      <c r="R93" s="3">
        <v>4</v>
      </c>
      <c r="S93" s="3">
        <v>1</v>
      </c>
      <c r="T93" s="3">
        <f t="shared" si="67"/>
        <v>0.5</v>
      </c>
      <c r="U93" s="3">
        <v>3</v>
      </c>
      <c r="V93" s="3">
        <v>1</v>
      </c>
      <c r="W93" s="3">
        <v>1</v>
      </c>
      <c r="X93" s="3">
        <f t="shared" si="68"/>
        <v>0.375</v>
      </c>
      <c r="Y93" s="3">
        <v>15</v>
      </c>
      <c r="Z93" s="3">
        <v>4</v>
      </c>
      <c r="AA93" s="3">
        <v>1</v>
      </c>
      <c r="AB93" s="3">
        <f t="shared" si="69"/>
        <v>7.5</v>
      </c>
      <c r="AC93" s="3">
        <v>1</v>
      </c>
      <c r="AD93" s="3">
        <v>3</v>
      </c>
      <c r="AE93" s="3">
        <v>2</v>
      </c>
      <c r="AF93" s="3">
        <f t="shared" si="70"/>
        <v>0.75</v>
      </c>
      <c r="AG93" s="3">
        <v>1</v>
      </c>
      <c r="AH93" s="3">
        <v>4</v>
      </c>
      <c r="AI93" s="3">
        <v>3</v>
      </c>
      <c r="AJ93" s="3">
        <f t="shared" si="71"/>
        <v>1.5</v>
      </c>
      <c r="AK93" s="3">
        <v>0</v>
      </c>
      <c r="AL93" s="3">
        <v>0</v>
      </c>
      <c r="AM93" s="3">
        <v>0</v>
      </c>
      <c r="AN93" s="3">
        <f t="shared" si="72"/>
        <v>0</v>
      </c>
      <c r="AO93" s="3">
        <v>5</v>
      </c>
      <c r="AP93" s="3">
        <v>5</v>
      </c>
      <c r="AQ93" s="3">
        <v>1</v>
      </c>
      <c r="AR93" s="3">
        <f t="shared" si="73"/>
        <v>3.125</v>
      </c>
      <c r="AS93" s="3">
        <f t="shared" si="74"/>
        <v>15.625</v>
      </c>
      <c r="AT93" s="3">
        <f t="shared" si="75"/>
        <v>52.083333333333336</v>
      </c>
      <c r="AU93" s="3">
        <v>40000</v>
      </c>
      <c r="AV93" s="3">
        <f t="shared" si="76"/>
        <v>150000</v>
      </c>
      <c r="AW93" s="3">
        <f t="shared" si="77"/>
        <v>500000</v>
      </c>
      <c r="AX93" s="3">
        <f t="shared" si="78"/>
        <v>3.4000000000000004</v>
      </c>
      <c r="AY93" s="3">
        <v>3808</v>
      </c>
      <c r="AZ93" s="3">
        <f t="shared" si="79"/>
        <v>1294720</v>
      </c>
      <c r="BA93" s="3">
        <f t="shared" si="80"/>
        <v>4315733.333333334</v>
      </c>
    </row>
    <row r="94" spans="1:53">
      <c r="A94" s="3">
        <v>29</v>
      </c>
      <c r="B94" s="3" t="s">
        <v>282</v>
      </c>
      <c r="C94" s="3">
        <v>0.25</v>
      </c>
      <c r="D94" s="3">
        <v>1.6</v>
      </c>
      <c r="E94" s="3">
        <v>1</v>
      </c>
      <c r="F94" s="3">
        <v>5</v>
      </c>
      <c r="G94" s="3">
        <v>1</v>
      </c>
      <c r="H94" s="3">
        <f t="shared" si="64"/>
        <v>0.625</v>
      </c>
      <c r="I94" s="3">
        <v>2</v>
      </c>
      <c r="J94" s="3">
        <v>4</v>
      </c>
      <c r="K94" s="3">
        <v>1</v>
      </c>
      <c r="L94" s="3">
        <f t="shared" si="65"/>
        <v>1</v>
      </c>
      <c r="M94" s="3">
        <v>1</v>
      </c>
      <c r="N94" s="3">
        <v>3</v>
      </c>
      <c r="O94" s="3">
        <v>1</v>
      </c>
      <c r="P94" s="3">
        <f t="shared" si="66"/>
        <v>0.375</v>
      </c>
      <c r="Q94" s="3">
        <v>2</v>
      </c>
      <c r="R94" s="3">
        <v>2</v>
      </c>
      <c r="S94" s="3">
        <v>1</v>
      </c>
      <c r="T94" s="3">
        <f t="shared" si="67"/>
        <v>0.5</v>
      </c>
      <c r="U94" s="3">
        <v>4</v>
      </c>
      <c r="V94" s="3">
        <v>2</v>
      </c>
      <c r="W94" s="3">
        <v>1</v>
      </c>
      <c r="X94" s="3">
        <f t="shared" si="68"/>
        <v>1</v>
      </c>
      <c r="Y94" s="3">
        <v>10</v>
      </c>
      <c r="Z94" s="3">
        <v>4</v>
      </c>
      <c r="AA94" s="3">
        <v>1</v>
      </c>
      <c r="AB94" s="3">
        <f t="shared" si="69"/>
        <v>5</v>
      </c>
      <c r="AC94" s="3">
        <v>1</v>
      </c>
      <c r="AD94" s="3">
        <v>4</v>
      </c>
      <c r="AE94" s="3">
        <v>2</v>
      </c>
      <c r="AF94" s="3">
        <f t="shared" si="70"/>
        <v>1</v>
      </c>
      <c r="AG94" s="3">
        <v>1</v>
      </c>
      <c r="AH94" s="3">
        <v>4</v>
      </c>
      <c r="AI94" s="3">
        <v>3</v>
      </c>
      <c r="AJ94" s="3">
        <f t="shared" si="71"/>
        <v>1.5</v>
      </c>
      <c r="AK94" s="3">
        <v>1</v>
      </c>
      <c r="AL94" s="3">
        <v>3</v>
      </c>
      <c r="AM94" s="3">
        <v>2</v>
      </c>
      <c r="AN94" s="3">
        <f t="shared" si="72"/>
        <v>0.75</v>
      </c>
      <c r="AO94" s="3">
        <v>4</v>
      </c>
      <c r="AP94" s="3">
        <v>5</v>
      </c>
      <c r="AQ94" s="3">
        <v>1</v>
      </c>
      <c r="AR94" s="3">
        <f t="shared" si="73"/>
        <v>2.5</v>
      </c>
      <c r="AS94" s="3">
        <f t="shared" si="74"/>
        <v>14.25</v>
      </c>
      <c r="AT94" s="3">
        <f t="shared" si="75"/>
        <v>57</v>
      </c>
      <c r="AU94" s="3">
        <v>40000</v>
      </c>
      <c r="AV94" s="3">
        <f t="shared" si="76"/>
        <v>100000</v>
      </c>
      <c r="AW94" s="3">
        <f t="shared" si="77"/>
        <v>400000</v>
      </c>
      <c r="AX94" s="3">
        <f t="shared" si="78"/>
        <v>3.2</v>
      </c>
      <c r="AY94" s="3">
        <v>3809</v>
      </c>
      <c r="AZ94" s="3">
        <f t="shared" si="79"/>
        <v>1218880</v>
      </c>
      <c r="BA94" s="3">
        <f t="shared" si="80"/>
        <v>4875520</v>
      </c>
    </row>
    <row r="95" spans="1:53">
      <c r="A95" s="3">
        <v>30</v>
      </c>
      <c r="B95" s="3" t="s">
        <v>283</v>
      </c>
      <c r="C95" s="3">
        <v>0.25</v>
      </c>
      <c r="D95" s="3">
        <v>1.5</v>
      </c>
      <c r="E95" s="3">
        <v>1</v>
      </c>
      <c r="F95" s="3">
        <v>4</v>
      </c>
      <c r="G95" s="3">
        <v>1</v>
      </c>
      <c r="H95" s="3">
        <f t="shared" si="64"/>
        <v>0.5</v>
      </c>
      <c r="I95" s="3">
        <v>2</v>
      </c>
      <c r="J95" s="3">
        <v>3</v>
      </c>
      <c r="K95" s="3">
        <v>1</v>
      </c>
      <c r="L95" s="3">
        <f t="shared" si="65"/>
        <v>0.75</v>
      </c>
      <c r="M95" s="3">
        <v>2</v>
      </c>
      <c r="N95" s="3">
        <v>3</v>
      </c>
      <c r="O95" s="3">
        <v>1</v>
      </c>
      <c r="P95" s="3">
        <f t="shared" si="66"/>
        <v>0.75</v>
      </c>
      <c r="Q95" s="3">
        <v>1</v>
      </c>
      <c r="R95" s="3">
        <v>3</v>
      </c>
      <c r="S95" s="3">
        <v>1</v>
      </c>
      <c r="T95" s="3">
        <f t="shared" si="67"/>
        <v>0.375</v>
      </c>
      <c r="U95" s="3">
        <v>5</v>
      </c>
      <c r="V95" s="3">
        <v>1</v>
      </c>
      <c r="W95" s="3">
        <v>1</v>
      </c>
      <c r="X95" s="3">
        <f t="shared" si="68"/>
        <v>0.625</v>
      </c>
      <c r="Y95" s="3">
        <v>10</v>
      </c>
      <c r="Z95" s="3">
        <v>5</v>
      </c>
      <c r="AA95" s="3">
        <v>1</v>
      </c>
      <c r="AB95" s="3">
        <f t="shared" si="69"/>
        <v>6.25</v>
      </c>
      <c r="AC95" s="3">
        <v>1</v>
      </c>
      <c r="AD95" s="3">
        <v>3</v>
      </c>
      <c r="AE95" s="3">
        <v>3</v>
      </c>
      <c r="AF95" s="3">
        <f t="shared" si="70"/>
        <v>1.125</v>
      </c>
      <c r="AG95" s="3">
        <v>1</v>
      </c>
      <c r="AH95" s="3">
        <v>3</v>
      </c>
      <c r="AI95" s="3">
        <v>3</v>
      </c>
      <c r="AJ95" s="3">
        <f t="shared" si="71"/>
        <v>1.125</v>
      </c>
      <c r="AK95" s="3">
        <v>0</v>
      </c>
      <c r="AL95" s="3">
        <v>0</v>
      </c>
      <c r="AM95" s="3">
        <v>0</v>
      </c>
      <c r="AN95" s="3">
        <f t="shared" si="72"/>
        <v>0</v>
      </c>
      <c r="AO95" s="3">
        <v>5</v>
      </c>
      <c r="AP95" s="3">
        <v>4</v>
      </c>
      <c r="AQ95" s="3">
        <v>1</v>
      </c>
      <c r="AR95" s="3">
        <f t="shared" si="73"/>
        <v>2.5</v>
      </c>
      <c r="AS95" s="3">
        <f t="shared" si="74"/>
        <v>14</v>
      </c>
      <c r="AT95" s="3">
        <f t="shared" si="75"/>
        <v>56</v>
      </c>
      <c r="AU95" s="3">
        <v>40000</v>
      </c>
      <c r="AV95" s="3">
        <f t="shared" si="76"/>
        <v>70312.5</v>
      </c>
      <c r="AW95" s="3">
        <f t="shared" si="77"/>
        <v>281250</v>
      </c>
      <c r="AX95" s="3">
        <f t="shared" si="78"/>
        <v>3</v>
      </c>
      <c r="AY95" s="3">
        <v>3810</v>
      </c>
      <c r="AZ95" s="3">
        <f t="shared" si="79"/>
        <v>1143000</v>
      </c>
      <c r="BA95" s="3">
        <f t="shared" si="80"/>
        <v>4572000</v>
      </c>
    </row>
    <row r="96" spans="1:53">
      <c r="A96" s="3">
        <v>31</v>
      </c>
      <c r="B96" s="3" t="s">
        <v>249</v>
      </c>
      <c r="C96" s="3">
        <v>0.28000000000000003</v>
      </c>
      <c r="D96" s="3">
        <v>1.7</v>
      </c>
      <c r="E96" s="3">
        <v>0</v>
      </c>
      <c r="F96" s="3">
        <v>0</v>
      </c>
      <c r="G96" s="3">
        <v>0</v>
      </c>
      <c r="H96" s="3">
        <f>E96*F96*G96/8</f>
        <v>0</v>
      </c>
      <c r="I96" s="3">
        <v>0</v>
      </c>
      <c r="J96" s="3">
        <v>0</v>
      </c>
      <c r="K96" s="3">
        <v>0</v>
      </c>
      <c r="L96" s="3">
        <f>I96*J96*K96/8</f>
        <v>0</v>
      </c>
      <c r="M96" s="3">
        <v>0</v>
      </c>
      <c r="N96" s="3">
        <v>0</v>
      </c>
      <c r="O96" s="3">
        <v>0</v>
      </c>
      <c r="P96" s="3">
        <f>M96*N96*O96/8</f>
        <v>0</v>
      </c>
      <c r="Q96" s="3">
        <v>1</v>
      </c>
      <c r="R96" s="3">
        <v>1</v>
      </c>
      <c r="S96" s="3">
        <v>1</v>
      </c>
      <c r="T96" s="3">
        <f>Q96*R96*S96/8</f>
        <v>0.125</v>
      </c>
      <c r="U96" s="3">
        <v>1</v>
      </c>
      <c r="V96" s="3">
        <v>1</v>
      </c>
      <c r="W96" s="3">
        <v>1</v>
      </c>
      <c r="X96" s="3">
        <f>U96*V96*W96/8</f>
        <v>0.125</v>
      </c>
      <c r="Y96" s="3">
        <v>0</v>
      </c>
      <c r="Z96" s="3">
        <v>0</v>
      </c>
      <c r="AA96" s="3">
        <v>0</v>
      </c>
      <c r="AB96" s="3">
        <f>Y96*Z96*AA96/8</f>
        <v>0</v>
      </c>
      <c r="AC96" s="3">
        <v>0</v>
      </c>
      <c r="AD96" s="3">
        <v>0</v>
      </c>
      <c r="AE96" s="3">
        <v>0</v>
      </c>
      <c r="AF96" s="3">
        <f>AC96*AD96*AE96/8</f>
        <v>0</v>
      </c>
      <c r="AG96" s="3">
        <v>0</v>
      </c>
      <c r="AH96" s="3">
        <v>0</v>
      </c>
      <c r="AI96" s="3">
        <v>1</v>
      </c>
      <c r="AJ96" s="3">
        <f>AG96*AH96*AI96/8</f>
        <v>0</v>
      </c>
      <c r="AK96" s="3">
        <v>0</v>
      </c>
      <c r="AL96" s="3">
        <v>0</v>
      </c>
      <c r="AM96" s="3">
        <v>0</v>
      </c>
      <c r="AN96" s="3">
        <f>AK96*AL96*AM96/8</f>
        <v>0</v>
      </c>
      <c r="AO96" s="3">
        <v>0</v>
      </c>
      <c r="AP96" s="3">
        <v>0</v>
      </c>
      <c r="AQ96" s="3">
        <v>0</v>
      </c>
      <c r="AR96" s="3">
        <f>AO96*AP96*AQ96/8</f>
        <v>0</v>
      </c>
      <c r="AS96" s="3">
        <f>SUM(AR96,AN96,AJ96,AF96,AB96,X96,T96,P96,L96,H96)</f>
        <v>0.25</v>
      </c>
      <c r="AT96" s="3">
        <f>AS96/C96</f>
        <v>0.89285714285714279</v>
      </c>
      <c r="AU96" s="3">
        <v>40000</v>
      </c>
      <c r="AV96" s="3">
        <f>AU96*AB96*L96*T96</f>
        <v>0</v>
      </c>
      <c r="AW96" s="3">
        <f>AV96/C96</f>
        <v>0</v>
      </c>
      <c r="AX96" s="3">
        <f>20*D96/100*10</f>
        <v>3.4000000000000004</v>
      </c>
      <c r="AY96" s="3">
        <v>3800</v>
      </c>
      <c r="AZ96" s="3">
        <f>AX96*AY96*100</f>
        <v>1292000.0000000002</v>
      </c>
      <c r="BA96" s="3">
        <f>AZ96/C96</f>
        <v>4614285.7142857146</v>
      </c>
    </row>
    <row r="97" spans="1:53">
      <c r="A97" s="3">
        <v>32</v>
      </c>
      <c r="B97" s="3" t="s">
        <v>223</v>
      </c>
      <c r="C97" s="3">
        <v>1</v>
      </c>
      <c r="D97" s="3">
        <v>4.8</v>
      </c>
      <c r="E97" s="3">
        <f t="shared" ref="E97:E100" si="81">E69-E126</f>
        <v>1</v>
      </c>
      <c r="F97" s="3">
        <v>5</v>
      </c>
      <c r="G97" s="3">
        <v>1</v>
      </c>
      <c r="H97" s="3">
        <f t="shared" ref="H97:H105" si="82">E97*F97*G97/8</f>
        <v>0.625</v>
      </c>
      <c r="I97" s="3">
        <v>0</v>
      </c>
      <c r="J97" s="3">
        <v>0</v>
      </c>
      <c r="K97" s="3">
        <v>0</v>
      </c>
      <c r="L97" s="3">
        <f t="shared" ref="L97:L105" si="83">I97*J97*K97/8</f>
        <v>0</v>
      </c>
      <c r="M97" s="3">
        <v>0</v>
      </c>
      <c r="N97" s="3">
        <v>0</v>
      </c>
      <c r="O97" s="3">
        <v>0</v>
      </c>
      <c r="P97" s="3">
        <f t="shared" ref="P97:P102" si="84">M97*N97*O97/8</f>
        <v>0</v>
      </c>
      <c r="Q97" s="3">
        <v>1</v>
      </c>
      <c r="R97" s="3">
        <v>0</v>
      </c>
      <c r="S97" s="3">
        <v>1</v>
      </c>
      <c r="T97" s="3">
        <f t="shared" ref="T97:T105" si="85">Q97*R97*S97/8</f>
        <v>0</v>
      </c>
      <c r="U97" s="3">
        <v>2</v>
      </c>
      <c r="V97" s="3">
        <v>2</v>
      </c>
      <c r="W97" s="3">
        <v>1</v>
      </c>
      <c r="X97" s="3">
        <f t="shared" ref="X97:X105" si="86">U97*V97*W97/8</f>
        <v>0.5</v>
      </c>
      <c r="Y97" s="3">
        <v>0</v>
      </c>
      <c r="Z97" s="3">
        <v>0</v>
      </c>
      <c r="AA97" s="3">
        <v>0</v>
      </c>
      <c r="AB97" s="3">
        <f t="shared" ref="AB97:AB105" si="87">Y97*Z97*AA97/8</f>
        <v>0</v>
      </c>
      <c r="AC97" s="3">
        <v>1</v>
      </c>
      <c r="AD97" s="3">
        <v>4</v>
      </c>
      <c r="AE97" s="3">
        <v>3</v>
      </c>
      <c r="AF97" s="3">
        <f t="shared" ref="AF97:AF105" si="88">AC97*AD97*AE97/8</f>
        <v>1.5</v>
      </c>
      <c r="AG97" s="3">
        <v>1</v>
      </c>
      <c r="AH97" s="3">
        <v>5</v>
      </c>
      <c r="AI97" s="3">
        <v>3</v>
      </c>
      <c r="AJ97" s="3">
        <f t="shared" ref="AJ97:AJ105" si="89">AG97*AH97*AI97/8</f>
        <v>1.875</v>
      </c>
      <c r="AK97" s="3">
        <v>0</v>
      </c>
      <c r="AL97" s="3">
        <v>0</v>
      </c>
      <c r="AM97" s="3">
        <v>0</v>
      </c>
      <c r="AN97" s="3">
        <f t="shared" ref="AN97:AN105" si="90">AK97*AL97*AM97/8</f>
        <v>0</v>
      </c>
      <c r="AO97" s="3">
        <v>0</v>
      </c>
      <c r="AP97" s="3">
        <v>0</v>
      </c>
      <c r="AQ97" s="3">
        <v>0</v>
      </c>
      <c r="AR97" s="3">
        <f t="shared" ref="AR97:AR105" si="91">AO97*AP97*AQ97/8</f>
        <v>0</v>
      </c>
      <c r="AS97" s="3">
        <f t="shared" ref="AS97:AS105" si="92">SUM(AR97,AN97,AJ97,AF97,AB97,X97,T97,P97,L97,H97)</f>
        <v>4.5</v>
      </c>
      <c r="AT97" s="3">
        <f t="shared" ref="AT97:AT105" si="93">AS97/C97</f>
        <v>4.5</v>
      </c>
      <c r="AU97" s="3">
        <v>40000</v>
      </c>
      <c r="AV97" s="3">
        <f t="shared" ref="AV97:AV105" si="94">AU97*AB97*L97*T97</f>
        <v>0</v>
      </c>
      <c r="AW97" s="3">
        <f t="shared" ref="AW97:AW105" si="95">AV97/C97</f>
        <v>0</v>
      </c>
      <c r="AX97" s="3">
        <f t="shared" ref="AX97:AX105" si="96">20*D97/100*10</f>
        <v>9.6</v>
      </c>
      <c r="AY97" s="3">
        <v>3800</v>
      </c>
      <c r="AZ97" s="3">
        <f t="shared" ref="AZ97:AZ105" si="97">AX97*AY97*100</f>
        <v>3648000</v>
      </c>
      <c r="BA97" s="3">
        <f t="shared" ref="BA97:BA105" si="98">AZ97/C97</f>
        <v>3648000</v>
      </c>
    </row>
    <row r="98" spans="1:53">
      <c r="A98" s="3">
        <v>33</v>
      </c>
      <c r="B98" s="3" t="s">
        <v>250</v>
      </c>
      <c r="C98" s="3">
        <v>0.5</v>
      </c>
      <c r="D98" s="3">
        <v>2.6</v>
      </c>
      <c r="E98" s="3">
        <v>0</v>
      </c>
      <c r="F98" s="3">
        <v>0</v>
      </c>
      <c r="G98" s="3">
        <v>0</v>
      </c>
      <c r="H98" s="3">
        <f t="shared" si="82"/>
        <v>0</v>
      </c>
      <c r="I98" s="3">
        <v>0</v>
      </c>
      <c r="J98" s="3">
        <v>0</v>
      </c>
      <c r="K98" s="3">
        <v>0</v>
      </c>
      <c r="L98" s="3">
        <f t="shared" si="83"/>
        <v>0</v>
      </c>
      <c r="M98" s="3">
        <v>0</v>
      </c>
      <c r="N98" s="3">
        <v>0</v>
      </c>
      <c r="O98" s="3">
        <v>0</v>
      </c>
      <c r="P98" s="3">
        <f t="shared" si="84"/>
        <v>0</v>
      </c>
      <c r="Q98" s="3">
        <v>1</v>
      </c>
      <c r="R98" s="3">
        <v>1</v>
      </c>
      <c r="S98" s="3">
        <v>1</v>
      </c>
      <c r="T98" s="3">
        <f t="shared" si="85"/>
        <v>0.125</v>
      </c>
      <c r="U98" s="3">
        <v>1</v>
      </c>
      <c r="V98" s="3">
        <v>2</v>
      </c>
      <c r="W98" s="3">
        <v>1</v>
      </c>
      <c r="X98" s="3">
        <f t="shared" si="86"/>
        <v>0.25</v>
      </c>
      <c r="Y98" s="3">
        <v>0</v>
      </c>
      <c r="Z98" s="3">
        <v>0</v>
      </c>
      <c r="AA98" s="3">
        <v>0</v>
      </c>
      <c r="AB98" s="3">
        <f t="shared" si="87"/>
        <v>0</v>
      </c>
      <c r="AC98" s="3">
        <v>0</v>
      </c>
      <c r="AD98" s="3">
        <v>0</v>
      </c>
      <c r="AE98" s="3">
        <v>0</v>
      </c>
      <c r="AF98" s="3">
        <f t="shared" si="88"/>
        <v>0</v>
      </c>
      <c r="AG98" s="3">
        <v>0</v>
      </c>
      <c r="AH98" s="3">
        <v>0</v>
      </c>
      <c r="AI98" s="3">
        <v>2</v>
      </c>
      <c r="AJ98" s="3">
        <f t="shared" si="89"/>
        <v>0</v>
      </c>
      <c r="AK98" s="3">
        <v>0</v>
      </c>
      <c r="AL98" s="3">
        <v>0</v>
      </c>
      <c r="AM98" s="3">
        <v>0</v>
      </c>
      <c r="AN98" s="3">
        <f t="shared" si="90"/>
        <v>0</v>
      </c>
      <c r="AO98" s="3">
        <v>0</v>
      </c>
      <c r="AP98" s="3">
        <v>0</v>
      </c>
      <c r="AQ98" s="3">
        <v>0</v>
      </c>
      <c r="AR98" s="3">
        <f t="shared" si="91"/>
        <v>0</v>
      </c>
      <c r="AS98" s="3">
        <f t="shared" si="92"/>
        <v>0.375</v>
      </c>
      <c r="AT98" s="3">
        <f t="shared" si="93"/>
        <v>0.75</v>
      </c>
      <c r="AU98" s="3">
        <v>40000</v>
      </c>
      <c r="AV98" s="3">
        <f t="shared" si="94"/>
        <v>0</v>
      </c>
      <c r="AW98" s="3">
        <f t="shared" si="95"/>
        <v>0</v>
      </c>
      <c r="AX98" s="3">
        <f t="shared" si="96"/>
        <v>5.2</v>
      </c>
      <c r="AY98" s="3">
        <v>3800</v>
      </c>
      <c r="AZ98" s="3">
        <f t="shared" si="97"/>
        <v>1976000</v>
      </c>
      <c r="BA98" s="3">
        <f t="shared" si="98"/>
        <v>3952000</v>
      </c>
    </row>
    <row r="99" spans="1:53">
      <c r="A99" s="3">
        <v>34</v>
      </c>
      <c r="B99" s="3" t="s">
        <v>251</v>
      </c>
      <c r="C99" s="3">
        <v>1.5</v>
      </c>
      <c r="D99" s="3">
        <v>7</v>
      </c>
      <c r="E99" s="3">
        <f t="shared" si="81"/>
        <v>1</v>
      </c>
      <c r="F99" s="3">
        <v>0</v>
      </c>
      <c r="G99" s="3">
        <v>0</v>
      </c>
      <c r="H99" s="3">
        <f t="shared" si="82"/>
        <v>0</v>
      </c>
      <c r="I99" s="3">
        <v>0</v>
      </c>
      <c r="J99" s="3">
        <v>0</v>
      </c>
      <c r="K99" s="3">
        <v>0</v>
      </c>
      <c r="L99" s="3">
        <f t="shared" si="83"/>
        <v>0</v>
      </c>
      <c r="M99" s="3">
        <v>0</v>
      </c>
      <c r="N99" s="3">
        <v>0</v>
      </c>
      <c r="O99" s="3">
        <v>0</v>
      </c>
      <c r="P99" s="3">
        <f t="shared" si="84"/>
        <v>0</v>
      </c>
      <c r="Q99" s="3">
        <v>0</v>
      </c>
      <c r="R99" s="3">
        <v>0</v>
      </c>
      <c r="S99" s="3">
        <v>1</v>
      </c>
      <c r="T99" s="3">
        <f t="shared" si="85"/>
        <v>0</v>
      </c>
      <c r="U99" s="3">
        <v>1</v>
      </c>
      <c r="V99" s="3">
        <v>1</v>
      </c>
      <c r="W99" s="3">
        <v>1</v>
      </c>
      <c r="X99" s="3">
        <f t="shared" si="86"/>
        <v>0.125</v>
      </c>
      <c r="Y99" s="3">
        <v>0</v>
      </c>
      <c r="Z99" s="3">
        <v>0</v>
      </c>
      <c r="AA99" s="3">
        <v>0</v>
      </c>
      <c r="AB99" s="3">
        <f t="shared" si="87"/>
        <v>0</v>
      </c>
      <c r="AC99" s="3">
        <v>0</v>
      </c>
      <c r="AD99" s="3">
        <v>0</v>
      </c>
      <c r="AE99" s="3">
        <v>0</v>
      </c>
      <c r="AF99" s="3">
        <f t="shared" si="88"/>
        <v>0</v>
      </c>
      <c r="AG99" s="3">
        <v>0</v>
      </c>
      <c r="AH99" s="3">
        <v>0</v>
      </c>
      <c r="AI99" s="3">
        <v>3</v>
      </c>
      <c r="AJ99" s="3">
        <f t="shared" si="89"/>
        <v>0</v>
      </c>
      <c r="AK99" s="3">
        <v>0</v>
      </c>
      <c r="AL99" s="3">
        <v>0</v>
      </c>
      <c r="AM99" s="3">
        <v>0</v>
      </c>
      <c r="AN99" s="3">
        <f t="shared" si="90"/>
        <v>0</v>
      </c>
      <c r="AO99" s="3">
        <v>0</v>
      </c>
      <c r="AP99" s="3">
        <v>0</v>
      </c>
      <c r="AQ99" s="3">
        <v>0</v>
      </c>
      <c r="AR99" s="3">
        <f t="shared" si="91"/>
        <v>0</v>
      </c>
      <c r="AS99" s="3">
        <f t="shared" si="92"/>
        <v>0.125</v>
      </c>
      <c r="AT99" s="3">
        <f t="shared" si="93"/>
        <v>8.3333333333333329E-2</v>
      </c>
      <c r="AU99" s="3">
        <v>40000</v>
      </c>
      <c r="AV99" s="3">
        <f t="shared" si="94"/>
        <v>0</v>
      </c>
      <c r="AW99" s="3">
        <f t="shared" si="95"/>
        <v>0</v>
      </c>
      <c r="AX99" s="3">
        <f t="shared" si="96"/>
        <v>14</v>
      </c>
      <c r="AY99" s="3">
        <v>3800</v>
      </c>
      <c r="AZ99" s="3">
        <f t="shared" si="97"/>
        <v>5320000</v>
      </c>
      <c r="BA99" s="3">
        <f t="shared" si="98"/>
        <v>3546666.6666666665</v>
      </c>
    </row>
    <row r="100" spans="1:53">
      <c r="A100" s="3">
        <v>35</v>
      </c>
      <c r="B100" s="3" t="s">
        <v>252</v>
      </c>
      <c r="C100" s="3">
        <v>0.125</v>
      </c>
      <c r="D100" s="3">
        <v>0.6</v>
      </c>
      <c r="E100" s="3">
        <f t="shared" si="81"/>
        <v>1</v>
      </c>
      <c r="F100" s="3">
        <v>5</v>
      </c>
      <c r="G100" s="3">
        <v>1</v>
      </c>
      <c r="H100" s="3">
        <f t="shared" si="82"/>
        <v>0.625</v>
      </c>
      <c r="I100" s="3">
        <v>0</v>
      </c>
      <c r="J100" s="3">
        <v>0</v>
      </c>
      <c r="K100" s="3">
        <v>0</v>
      </c>
      <c r="L100" s="3">
        <f t="shared" si="83"/>
        <v>0</v>
      </c>
      <c r="M100" s="3">
        <v>0</v>
      </c>
      <c r="N100" s="3">
        <v>0</v>
      </c>
      <c r="O100" s="3">
        <v>0</v>
      </c>
      <c r="P100" s="3">
        <f t="shared" si="84"/>
        <v>0</v>
      </c>
      <c r="Q100" s="3">
        <v>1</v>
      </c>
      <c r="R100" s="3">
        <v>2</v>
      </c>
      <c r="S100" s="3">
        <v>1</v>
      </c>
      <c r="T100" s="3">
        <f t="shared" si="85"/>
        <v>0.25</v>
      </c>
      <c r="U100" s="3">
        <v>1</v>
      </c>
      <c r="V100" s="3">
        <v>1</v>
      </c>
      <c r="W100" s="3">
        <v>1</v>
      </c>
      <c r="X100" s="3">
        <f t="shared" si="86"/>
        <v>0.125</v>
      </c>
      <c r="Y100" s="3">
        <v>0</v>
      </c>
      <c r="Z100" s="3">
        <v>0</v>
      </c>
      <c r="AA100" s="3">
        <v>0</v>
      </c>
      <c r="AB100" s="3">
        <f t="shared" si="87"/>
        <v>0</v>
      </c>
      <c r="AC100" s="3">
        <v>0</v>
      </c>
      <c r="AD100" s="3">
        <v>0</v>
      </c>
      <c r="AE100" s="3">
        <v>0</v>
      </c>
      <c r="AF100" s="3">
        <f t="shared" si="88"/>
        <v>0</v>
      </c>
      <c r="AG100" s="3">
        <v>1</v>
      </c>
      <c r="AH100" s="3">
        <v>2</v>
      </c>
      <c r="AI100" s="3">
        <v>3</v>
      </c>
      <c r="AJ100" s="3">
        <f t="shared" si="89"/>
        <v>0.75</v>
      </c>
      <c r="AK100" s="3">
        <v>0</v>
      </c>
      <c r="AL100" s="3">
        <v>0</v>
      </c>
      <c r="AM100" s="3">
        <v>0</v>
      </c>
      <c r="AN100" s="3">
        <f t="shared" si="90"/>
        <v>0</v>
      </c>
      <c r="AO100" s="3">
        <v>0</v>
      </c>
      <c r="AP100" s="3">
        <v>0</v>
      </c>
      <c r="AQ100" s="3">
        <v>0</v>
      </c>
      <c r="AR100" s="3">
        <f t="shared" si="91"/>
        <v>0</v>
      </c>
      <c r="AS100" s="3">
        <f t="shared" si="92"/>
        <v>1.75</v>
      </c>
      <c r="AT100" s="3">
        <f t="shared" si="93"/>
        <v>14</v>
      </c>
      <c r="AU100" s="3">
        <v>40000</v>
      </c>
      <c r="AV100" s="3">
        <f t="shared" si="94"/>
        <v>0</v>
      </c>
      <c r="AW100" s="3">
        <f t="shared" si="95"/>
        <v>0</v>
      </c>
      <c r="AX100" s="3">
        <f t="shared" si="96"/>
        <v>1.2</v>
      </c>
      <c r="AY100" s="3">
        <v>3800</v>
      </c>
      <c r="AZ100" s="3">
        <f t="shared" si="97"/>
        <v>456000</v>
      </c>
      <c r="BA100" s="3">
        <f t="shared" si="98"/>
        <v>3648000</v>
      </c>
    </row>
    <row r="101" spans="1:53">
      <c r="A101" s="3">
        <v>36</v>
      </c>
      <c r="B101" s="3" t="s">
        <v>203</v>
      </c>
      <c r="C101" s="3">
        <v>0.75</v>
      </c>
      <c r="D101" s="3">
        <v>3</v>
      </c>
      <c r="E101" s="3">
        <v>0</v>
      </c>
      <c r="F101" s="3">
        <v>0</v>
      </c>
      <c r="G101" s="3">
        <v>0</v>
      </c>
      <c r="H101" s="3">
        <f t="shared" si="82"/>
        <v>0</v>
      </c>
      <c r="I101" s="3">
        <v>0</v>
      </c>
      <c r="J101" s="3">
        <v>0</v>
      </c>
      <c r="K101" s="3">
        <v>0</v>
      </c>
      <c r="L101" s="3">
        <f t="shared" si="83"/>
        <v>0</v>
      </c>
      <c r="M101" s="3">
        <v>0</v>
      </c>
      <c r="N101" s="3">
        <v>0</v>
      </c>
      <c r="O101" s="3">
        <v>0</v>
      </c>
      <c r="P101" s="3">
        <f t="shared" si="84"/>
        <v>0</v>
      </c>
      <c r="Q101" s="3">
        <v>1</v>
      </c>
      <c r="R101" s="3">
        <v>1</v>
      </c>
      <c r="S101" s="3">
        <v>1</v>
      </c>
      <c r="T101" s="3">
        <f t="shared" si="85"/>
        <v>0.125</v>
      </c>
      <c r="U101" s="3">
        <v>2</v>
      </c>
      <c r="V101" s="3">
        <v>3</v>
      </c>
      <c r="W101" s="3">
        <v>1</v>
      </c>
      <c r="X101" s="3">
        <f t="shared" si="86"/>
        <v>0.75</v>
      </c>
      <c r="Y101" s="3">
        <v>0</v>
      </c>
      <c r="Z101" s="3">
        <v>0</v>
      </c>
      <c r="AA101" s="3">
        <v>0</v>
      </c>
      <c r="AB101" s="3">
        <f t="shared" si="87"/>
        <v>0</v>
      </c>
      <c r="AC101" s="3">
        <v>1</v>
      </c>
      <c r="AD101" s="3">
        <v>4</v>
      </c>
      <c r="AE101" s="3">
        <v>3</v>
      </c>
      <c r="AF101" s="3">
        <f t="shared" si="88"/>
        <v>1.5</v>
      </c>
      <c r="AG101" s="3">
        <v>0</v>
      </c>
      <c r="AH101" s="3">
        <v>0</v>
      </c>
      <c r="AI101" s="3">
        <v>3</v>
      </c>
      <c r="AJ101" s="3">
        <f t="shared" si="89"/>
        <v>0</v>
      </c>
      <c r="AK101" s="3">
        <v>0</v>
      </c>
      <c r="AL101" s="3">
        <v>0</v>
      </c>
      <c r="AM101" s="3">
        <v>0</v>
      </c>
      <c r="AN101" s="3">
        <f t="shared" si="90"/>
        <v>0</v>
      </c>
      <c r="AO101" s="3">
        <v>0</v>
      </c>
      <c r="AP101" s="3">
        <v>0</v>
      </c>
      <c r="AQ101" s="3">
        <v>0</v>
      </c>
      <c r="AR101" s="3">
        <f t="shared" si="91"/>
        <v>0</v>
      </c>
      <c r="AS101" s="3">
        <f t="shared" si="92"/>
        <v>2.375</v>
      </c>
      <c r="AT101" s="3">
        <f t="shared" si="93"/>
        <v>3.1666666666666665</v>
      </c>
      <c r="AU101" s="3">
        <v>40000</v>
      </c>
      <c r="AV101" s="3">
        <f t="shared" si="94"/>
        <v>0</v>
      </c>
      <c r="AW101" s="3">
        <f t="shared" si="95"/>
        <v>0</v>
      </c>
      <c r="AX101" s="3">
        <f t="shared" si="96"/>
        <v>6</v>
      </c>
      <c r="AY101" s="3">
        <v>3800</v>
      </c>
      <c r="AZ101" s="3">
        <f t="shared" si="97"/>
        <v>2280000</v>
      </c>
      <c r="BA101" s="3">
        <f t="shared" si="98"/>
        <v>3040000</v>
      </c>
    </row>
    <row r="102" spans="1:53">
      <c r="A102" s="3">
        <v>37</v>
      </c>
      <c r="B102" s="3" t="s">
        <v>253</v>
      </c>
      <c r="C102" s="3">
        <v>0.25</v>
      </c>
      <c r="D102" s="3">
        <v>1.6</v>
      </c>
      <c r="E102" s="3">
        <v>0</v>
      </c>
      <c r="F102" s="3">
        <v>0</v>
      </c>
      <c r="G102" s="3">
        <v>0</v>
      </c>
      <c r="H102" s="3">
        <f t="shared" si="82"/>
        <v>0</v>
      </c>
      <c r="I102" s="3">
        <v>0</v>
      </c>
      <c r="J102" s="3">
        <v>0</v>
      </c>
      <c r="K102" s="3">
        <v>0</v>
      </c>
      <c r="L102" s="3">
        <f t="shared" si="83"/>
        <v>0</v>
      </c>
      <c r="M102" s="3">
        <v>0</v>
      </c>
      <c r="N102" s="3">
        <v>0</v>
      </c>
      <c r="O102" s="3">
        <v>0</v>
      </c>
      <c r="P102" s="3">
        <f t="shared" si="84"/>
        <v>0</v>
      </c>
      <c r="Q102" s="3">
        <v>0</v>
      </c>
      <c r="R102" s="3">
        <v>0</v>
      </c>
      <c r="S102" s="3">
        <v>0</v>
      </c>
      <c r="T102" s="3">
        <f t="shared" si="85"/>
        <v>0</v>
      </c>
      <c r="U102" s="3">
        <v>0</v>
      </c>
      <c r="V102" s="3">
        <v>0</v>
      </c>
      <c r="W102" s="3">
        <v>0</v>
      </c>
      <c r="X102" s="3">
        <f t="shared" si="86"/>
        <v>0</v>
      </c>
      <c r="Y102" s="3">
        <v>0</v>
      </c>
      <c r="Z102" s="3">
        <v>0</v>
      </c>
      <c r="AA102" s="3">
        <v>0</v>
      </c>
      <c r="AB102" s="3">
        <f t="shared" si="87"/>
        <v>0</v>
      </c>
      <c r="AC102" s="3">
        <v>1</v>
      </c>
      <c r="AD102" s="3">
        <v>5</v>
      </c>
      <c r="AE102" s="3">
        <v>2</v>
      </c>
      <c r="AF102" s="3">
        <f t="shared" si="88"/>
        <v>1.25</v>
      </c>
      <c r="AG102" s="3">
        <v>0</v>
      </c>
      <c r="AH102" s="3">
        <v>0</v>
      </c>
      <c r="AI102" s="3">
        <v>0</v>
      </c>
      <c r="AJ102" s="3">
        <f t="shared" si="89"/>
        <v>0</v>
      </c>
      <c r="AK102" s="3">
        <v>0</v>
      </c>
      <c r="AL102" s="3">
        <v>0</v>
      </c>
      <c r="AM102" s="3">
        <v>0</v>
      </c>
      <c r="AN102" s="3">
        <f t="shared" si="90"/>
        <v>0</v>
      </c>
      <c r="AO102" s="3">
        <v>0</v>
      </c>
      <c r="AP102" s="3">
        <v>0</v>
      </c>
      <c r="AQ102" s="3">
        <v>0</v>
      </c>
      <c r="AR102" s="3">
        <f t="shared" si="91"/>
        <v>0</v>
      </c>
      <c r="AS102" s="3">
        <f t="shared" si="92"/>
        <v>1.25</v>
      </c>
      <c r="AT102" s="3">
        <f t="shared" si="93"/>
        <v>5</v>
      </c>
      <c r="AU102" s="3">
        <v>40000</v>
      </c>
      <c r="AV102" s="3">
        <f t="shared" si="94"/>
        <v>0</v>
      </c>
      <c r="AW102" s="3">
        <f t="shared" si="95"/>
        <v>0</v>
      </c>
      <c r="AX102" s="3">
        <f t="shared" si="96"/>
        <v>3.2</v>
      </c>
      <c r="AY102" s="3">
        <v>3800</v>
      </c>
      <c r="AZ102" s="3">
        <f t="shared" si="97"/>
        <v>1216000</v>
      </c>
      <c r="BA102" s="3">
        <f t="shared" si="98"/>
        <v>4864000</v>
      </c>
    </row>
    <row r="103" spans="1:53">
      <c r="A103" s="3">
        <v>38</v>
      </c>
      <c r="B103" s="3" t="s">
        <v>254</v>
      </c>
      <c r="C103" s="3">
        <v>0.5</v>
      </c>
      <c r="D103" s="3">
        <v>2.5</v>
      </c>
      <c r="E103" s="3">
        <v>0</v>
      </c>
      <c r="F103" s="3">
        <v>0</v>
      </c>
      <c r="G103" s="3">
        <v>0</v>
      </c>
      <c r="H103" s="3">
        <f t="shared" si="82"/>
        <v>0</v>
      </c>
      <c r="I103" s="3">
        <v>0</v>
      </c>
      <c r="J103" s="3">
        <v>0</v>
      </c>
      <c r="K103" s="3">
        <v>0</v>
      </c>
      <c r="L103" s="3">
        <f t="shared" si="83"/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f t="shared" si="85"/>
        <v>0</v>
      </c>
      <c r="U103" s="3">
        <v>0</v>
      </c>
      <c r="V103" s="3">
        <v>0</v>
      </c>
      <c r="W103" s="3">
        <v>0</v>
      </c>
      <c r="X103" s="3">
        <f t="shared" si="86"/>
        <v>0</v>
      </c>
      <c r="Y103" s="3">
        <v>0</v>
      </c>
      <c r="Z103" s="3">
        <v>0</v>
      </c>
      <c r="AA103" s="3">
        <v>0</v>
      </c>
      <c r="AB103" s="3">
        <f t="shared" si="87"/>
        <v>0</v>
      </c>
      <c r="AC103" s="3">
        <v>1</v>
      </c>
      <c r="AD103" s="3">
        <v>4</v>
      </c>
      <c r="AE103" s="3">
        <v>3</v>
      </c>
      <c r="AF103" s="3">
        <f t="shared" si="88"/>
        <v>1.5</v>
      </c>
      <c r="AG103" s="3">
        <v>0</v>
      </c>
      <c r="AH103" s="3">
        <v>0</v>
      </c>
      <c r="AI103" s="3">
        <v>0</v>
      </c>
      <c r="AJ103" s="3">
        <f t="shared" si="89"/>
        <v>0</v>
      </c>
      <c r="AK103" s="3">
        <v>0</v>
      </c>
      <c r="AL103" s="3">
        <v>0</v>
      </c>
      <c r="AM103" s="3">
        <v>0</v>
      </c>
      <c r="AN103" s="3">
        <f t="shared" si="90"/>
        <v>0</v>
      </c>
      <c r="AO103" s="3">
        <v>0</v>
      </c>
      <c r="AP103" s="3">
        <v>0</v>
      </c>
      <c r="AQ103" s="3">
        <v>0</v>
      </c>
      <c r="AR103" s="3">
        <f t="shared" si="91"/>
        <v>0</v>
      </c>
      <c r="AS103" s="3">
        <f t="shared" si="92"/>
        <v>1.5</v>
      </c>
      <c r="AT103" s="3">
        <f t="shared" si="93"/>
        <v>3</v>
      </c>
      <c r="AU103" s="3">
        <v>40000</v>
      </c>
      <c r="AV103" s="3">
        <f t="shared" si="94"/>
        <v>0</v>
      </c>
      <c r="AW103" s="3">
        <f t="shared" si="95"/>
        <v>0</v>
      </c>
      <c r="AX103" s="3">
        <f t="shared" si="96"/>
        <v>5</v>
      </c>
      <c r="AY103" s="3">
        <v>3800</v>
      </c>
      <c r="AZ103" s="3">
        <f t="shared" si="97"/>
        <v>1900000</v>
      </c>
      <c r="BA103" s="3">
        <f t="shared" si="98"/>
        <v>3800000</v>
      </c>
    </row>
    <row r="104" spans="1:53">
      <c r="A104" s="3">
        <v>39</v>
      </c>
      <c r="B104" s="3" t="s">
        <v>255</v>
      </c>
      <c r="C104" s="3">
        <v>0.4</v>
      </c>
      <c r="D104" s="3">
        <v>1.2</v>
      </c>
      <c r="E104" s="3">
        <v>0</v>
      </c>
      <c r="F104" s="3">
        <v>0</v>
      </c>
      <c r="G104" s="3">
        <v>0</v>
      </c>
      <c r="H104" s="3">
        <f t="shared" si="82"/>
        <v>0</v>
      </c>
      <c r="I104" s="3">
        <v>0</v>
      </c>
      <c r="J104" s="3">
        <v>0</v>
      </c>
      <c r="K104" s="3">
        <v>0</v>
      </c>
      <c r="L104" s="3">
        <f t="shared" si="83"/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f t="shared" si="85"/>
        <v>0</v>
      </c>
      <c r="U104" s="3">
        <v>0</v>
      </c>
      <c r="V104" s="3">
        <v>0</v>
      </c>
      <c r="W104" s="3">
        <v>0</v>
      </c>
      <c r="X104" s="3">
        <f t="shared" si="86"/>
        <v>0</v>
      </c>
      <c r="Y104" s="3">
        <v>0</v>
      </c>
      <c r="Z104" s="3">
        <v>0</v>
      </c>
      <c r="AA104" s="3">
        <v>0</v>
      </c>
      <c r="AB104" s="3">
        <f t="shared" si="87"/>
        <v>0</v>
      </c>
      <c r="AC104" s="3">
        <v>1</v>
      </c>
      <c r="AD104" s="3">
        <v>5</v>
      </c>
      <c r="AE104" s="3">
        <v>2</v>
      </c>
      <c r="AF104" s="3">
        <f t="shared" si="88"/>
        <v>1.25</v>
      </c>
      <c r="AG104" s="3">
        <v>0</v>
      </c>
      <c r="AH104" s="3">
        <v>0</v>
      </c>
      <c r="AI104" s="3">
        <v>0</v>
      </c>
      <c r="AJ104" s="3">
        <f t="shared" si="89"/>
        <v>0</v>
      </c>
      <c r="AK104" s="3">
        <v>0</v>
      </c>
      <c r="AL104" s="3">
        <v>0</v>
      </c>
      <c r="AM104" s="3">
        <v>0</v>
      </c>
      <c r="AN104" s="3">
        <f t="shared" si="90"/>
        <v>0</v>
      </c>
      <c r="AO104" s="3">
        <v>0</v>
      </c>
      <c r="AP104" s="3">
        <v>0</v>
      </c>
      <c r="AQ104" s="3">
        <v>0</v>
      </c>
      <c r="AR104" s="3">
        <f t="shared" si="91"/>
        <v>0</v>
      </c>
      <c r="AS104" s="3">
        <f t="shared" si="92"/>
        <v>1.25</v>
      </c>
      <c r="AT104" s="3">
        <f t="shared" si="93"/>
        <v>3.125</v>
      </c>
      <c r="AU104" s="3">
        <v>40000</v>
      </c>
      <c r="AV104" s="3">
        <f t="shared" si="94"/>
        <v>0</v>
      </c>
      <c r="AW104" s="3">
        <f t="shared" si="95"/>
        <v>0</v>
      </c>
      <c r="AX104" s="3">
        <f t="shared" si="96"/>
        <v>2.4</v>
      </c>
      <c r="AY104" s="3">
        <v>3800</v>
      </c>
      <c r="AZ104" s="3">
        <f t="shared" si="97"/>
        <v>912000</v>
      </c>
      <c r="BA104" s="3">
        <f t="shared" si="98"/>
        <v>2280000</v>
      </c>
    </row>
    <row r="105" spans="1:53">
      <c r="A105" s="3">
        <v>40</v>
      </c>
      <c r="B105" s="3" t="s">
        <v>256</v>
      </c>
      <c r="C105" s="3">
        <v>0.2</v>
      </c>
      <c r="D105" s="3">
        <v>1.3</v>
      </c>
      <c r="E105" s="3">
        <v>0</v>
      </c>
      <c r="F105" s="3">
        <v>0</v>
      </c>
      <c r="G105" s="3">
        <v>0</v>
      </c>
      <c r="H105" s="3">
        <f t="shared" si="82"/>
        <v>0</v>
      </c>
      <c r="I105" s="3">
        <v>0</v>
      </c>
      <c r="J105" s="3">
        <v>0</v>
      </c>
      <c r="K105" s="3">
        <v>0</v>
      </c>
      <c r="L105" s="3">
        <f t="shared" si="83"/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f t="shared" si="85"/>
        <v>0</v>
      </c>
      <c r="U105" s="3">
        <v>0</v>
      </c>
      <c r="V105" s="3">
        <v>0</v>
      </c>
      <c r="W105" s="3">
        <v>0</v>
      </c>
      <c r="X105" s="3">
        <f t="shared" si="86"/>
        <v>0</v>
      </c>
      <c r="Y105" s="3">
        <v>0</v>
      </c>
      <c r="Z105" s="3">
        <v>0</v>
      </c>
      <c r="AA105" s="3">
        <v>0</v>
      </c>
      <c r="AB105" s="3">
        <f t="shared" si="87"/>
        <v>0</v>
      </c>
      <c r="AC105" s="3">
        <v>0</v>
      </c>
      <c r="AD105" s="3">
        <v>0</v>
      </c>
      <c r="AE105" s="3">
        <v>0</v>
      </c>
      <c r="AF105" s="3">
        <f t="shared" si="88"/>
        <v>0</v>
      </c>
      <c r="AG105" s="3">
        <v>0</v>
      </c>
      <c r="AH105" s="3">
        <v>0</v>
      </c>
      <c r="AI105" s="3">
        <v>0</v>
      </c>
      <c r="AJ105" s="3">
        <f t="shared" si="89"/>
        <v>0</v>
      </c>
      <c r="AK105" s="3">
        <v>0</v>
      </c>
      <c r="AL105" s="3">
        <v>0</v>
      </c>
      <c r="AM105" s="3">
        <v>0</v>
      </c>
      <c r="AN105" s="3">
        <f t="shared" si="90"/>
        <v>0</v>
      </c>
      <c r="AO105" s="3">
        <v>0</v>
      </c>
      <c r="AP105" s="3">
        <v>0</v>
      </c>
      <c r="AQ105" s="3">
        <v>0</v>
      </c>
      <c r="AR105" s="3">
        <f t="shared" si="91"/>
        <v>0</v>
      </c>
      <c r="AS105" s="3">
        <f t="shared" si="92"/>
        <v>0</v>
      </c>
      <c r="AT105" s="3">
        <f t="shared" si="93"/>
        <v>0</v>
      </c>
      <c r="AU105" s="3">
        <v>40000</v>
      </c>
      <c r="AV105" s="3">
        <f t="shared" si="94"/>
        <v>0</v>
      </c>
      <c r="AW105" s="3">
        <f t="shared" si="95"/>
        <v>0</v>
      </c>
      <c r="AX105" s="3">
        <f t="shared" si="96"/>
        <v>2.6</v>
      </c>
      <c r="AY105" s="3">
        <v>3800</v>
      </c>
      <c r="AZ105" s="3">
        <f t="shared" si="97"/>
        <v>988000</v>
      </c>
      <c r="BA105" s="3">
        <f t="shared" si="98"/>
        <v>4940000</v>
      </c>
    </row>
    <row r="106" spans="1:53">
      <c r="A106" s="3">
        <v>41</v>
      </c>
      <c r="B106" s="3" t="s">
        <v>285</v>
      </c>
      <c r="C106" s="3">
        <v>0.5</v>
      </c>
      <c r="D106" s="3">
        <v>1.8</v>
      </c>
      <c r="E106" s="3">
        <v>4</v>
      </c>
      <c r="F106" s="3">
        <v>6</v>
      </c>
      <c r="G106" s="3">
        <v>1</v>
      </c>
      <c r="H106" s="3">
        <f>E106*F106*G106/8</f>
        <v>3</v>
      </c>
      <c r="I106" s="3">
        <v>4</v>
      </c>
      <c r="J106" s="3">
        <v>3</v>
      </c>
      <c r="K106" s="3">
        <v>2</v>
      </c>
      <c r="L106" s="3">
        <f>I106*J106*K106/8</f>
        <v>3</v>
      </c>
      <c r="M106" s="3">
        <v>1</v>
      </c>
      <c r="N106" s="3">
        <v>3</v>
      </c>
      <c r="O106" s="3">
        <v>1</v>
      </c>
      <c r="P106" s="3">
        <f>M106*N106*O106/8</f>
        <v>0.375</v>
      </c>
      <c r="Q106" s="3">
        <v>3</v>
      </c>
      <c r="R106" s="3">
        <v>3</v>
      </c>
      <c r="S106" s="3">
        <v>1</v>
      </c>
      <c r="T106" s="3">
        <f>Q106*R106*S106/8</f>
        <v>1.125</v>
      </c>
      <c r="U106" s="3">
        <v>6</v>
      </c>
      <c r="V106" s="3">
        <v>1</v>
      </c>
      <c r="W106" s="3">
        <v>1</v>
      </c>
      <c r="X106" s="3">
        <f>U106*V106*W106/8</f>
        <v>0.75</v>
      </c>
      <c r="Y106" s="3">
        <v>25</v>
      </c>
      <c r="Z106" s="3">
        <v>6</v>
      </c>
      <c r="AA106" s="3">
        <v>1</v>
      </c>
      <c r="AB106" s="3">
        <f>Y106*Z106*AA106/8</f>
        <v>18.75</v>
      </c>
      <c r="AC106" s="3">
        <v>1</v>
      </c>
      <c r="AD106" s="3">
        <v>5</v>
      </c>
      <c r="AE106" s="3">
        <v>2</v>
      </c>
      <c r="AF106" s="3">
        <f>AC106*AD106*AE106/8</f>
        <v>1.25</v>
      </c>
      <c r="AG106" s="3">
        <v>3</v>
      </c>
      <c r="AH106" s="3">
        <v>4</v>
      </c>
      <c r="AI106" s="3">
        <v>3</v>
      </c>
      <c r="AJ106" s="3">
        <f>AG106*AH106*AI106/8</f>
        <v>4.5</v>
      </c>
      <c r="AK106" s="3">
        <v>0</v>
      </c>
      <c r="AL106" s="3">
        <v>0</v>
      </c>
      <c r="AM106" s="3">
        <v>0</v>
      </c>
      <c r="AN106" s="3">
        <f>AK106*AL106*AM106/8</f>
        <v>0</v>
      </c>
      <c r="AO106" s="3">
        <v>6</v>
      </c>
      <c r="AP106" s="3">
        <v>6</v>
      </c>
      <c r="AQ106" s="3">
        <v>1</v>
      </c>
      <c r="AR106" s="3">
        <f>AO106*AP106*AQ106/8</f>
        <v>4.5</v>
      </c>
      <c r="AS106" s="3">
        <f>SUM(AR106,AN106,AJ106,AF106,AB106,X106,T106,P106,L106,H106)</f>
        <v>37.25</v>
      </c>
      <c r="AT106" s="3">
        <f>AS106/C106</f>
        <v>74.5</v>
      </c>
      <c r="AU106" s="3">
        <v>40000</v>
      </c>
      <c r="AV106" s="3">
        <f>AU106*AB106*L106*T106</f>
        <v>2531250</v>
      </c>
      <c r="AW106" s="3">
        <f>AV106/C106</f>
        <v>5062500</v>
      </c>
      <c r="AX106" s="3">
        <f>20*D106/100*10</f>
        <v>3.5999999999999996</v>
      </c>
      <c r="AY106" s="3">
        <v>3800</v>
      </c>
      <c r="AZ106" s="3">
        <f>AX106*AY106*100</f>
        <v>1367999.9999999998</v>
      </c>
      <c r="BA106" s="3">
        <f>AZ106/C106</f>
        <v>2735999.9999999995</v>
      </c>
    </row>
    <row r="107" spans="1:53">
      <c r="A107" s="3">
        <v>42</v>
      </c>
      <c r="B107" s="3" t="s">
        <v>293</v>
      </c>
      <c r="C107" s="3">
        <v>0.125</v>
      </c>
      <c r="D107" s="3">
        <v>0.6</v>
      </c>
      <c r="E107" s="3">
        <v>1</v>
      </c>
      <c r="F107" s="3">
        <v>5</v>
      </c>
      <c r="G107" s="3">
        <v>1</v>
      </c>
      <c r="H107" s="3">
        <f t="shared" ref="H107:H115" si="99">E107*F107*G107/8</f>
        <v>0.625</v>
      </c>
      <c r="I107" s="3">
        <v>2</v>
      </c>
      <c r="J107" s="3">
        <v>4</v>
      </c>
      <c r="K107" s="3">
        <v>1</v>
      </c>
      <c r="L107" s="3">
        <f t="shared" ref="L107:L115" si="100">I107*J107*K107/8</f>
        <v>1</v>
      </c>
      <c r="M107" s="3">
        <v>1</v>
      </c>
      <c r="N107" s="3">
        <v>2</v>
      </c>
      <c r="O107" s="3">
        <v>1</v>
      </c>
      <c r="P107" s="3">
        <f t="shared" ref="P107:P115" si="101">M107*N107*O107/8</f>
        <v>0.25</v>
      </c>
      <c r="Q107" s="3">
        <v>1</v>
      </c>
      <c r="R107" s="3">
        <v>6</v>
      </c>
      <c r="S107" s="3">
        <v>1</v>
      </c>
      <c r="T107" s="3">
        <f t="shared" ref="T107:T115" si="102">Q107*R107*S107/8</f>
        <v>0.75</v>
      </c>
      <c r="U107" s="3">
        <v>1</v>
      </c>
      <c r="V107" s="3">
        <v>2</v>
      </c>
      <c r="W107" s="3">
        <v>1</v>
      </c>
      <c r="X107" s="3">
        <f t="shared" ref="X107:X115" si="103">U107*V107*W107/8</f>
        <v>0.25</v>
      </c>
      <c r="Y107" s="3">
        <v>5</v>
      </c>
      <c r="Z107" s="3">
        <v>6</v>
      </c>
      <c r="AA107" s="3">
        <v>1</v>
      </c>
      <c r="AB107" s="3">
        <f t="shared" ref="AB107:AB115" si="104">Y107*Z107*AA107/8</f>
        <v>3.75</v>
      </c>
      <c r="AC107" s="3">
        <v>2</v>
      </c>
      <c r="AD107" s="3">
        <v>4</v>
      </c>
      <c r="AE107" s="3">
        <v>3</v>
      </c>
      <c r="AF107" s="3">
        <f t="shared" ref="AF107:AF115" si="105">AC107*AD107*AE107/8</f>
        <v>3</v>
      </c>
      <c r="AG107" s="3">
        <v>2</v>
      </c>
      <c r="AH107" s="3">
        <v>5</v>
      </c>
      <c r="AI107" s="3">
        <v>3</v>
      </c>
      <c r="AJ107" s="3">
        <f t="shared" ref="AJ107:AJ115" si="106">AG107*AH107*AI107/8</f>
        <v>3.75</v>
      </c>
      <c r="AK107" s="3">
        <v>2</v>
      </c>
      <c r="AL107" s="3">
        <v>5</v>
      </c>
      <c r="AM107" s="3">
        <v>3</v>
      </c>
      <c r="AN107" s="3">
        <f t="shared" ref="AN107:AN115" si="107">AK107*AL107*AM107/8</f>
        <v>3.75</v>
      </c>
      <c r="AO107" s="3">
        <v>4</v>
      </c>
      <c r="AP107" s="3">
        <v>7</v>
      </c>
      <c r="AQ107" s="3">
        <v>1</v>
      </c>
      <c r="AR107" s="3">
        <f t="shared" ref="AR107:AR115" si="108">AO107*AP107*AQ107/8</f>
        <v>3.5</v>
      </c>
      <c r="AS107" s="3">
        <f t="shared" ref="AS107:AS115" si="109">SUM(AR107,AN107,AJ107,AF107,AB107,X107,T107,P107,L107,H107)</f>
        <v>20.625</v>
      </c>
      <c r="AT107" s="3">
        <f t="shared" ref="AT107:AT115" si="110">AS107/C107</f>
        <v>165</v>
      </c>
      <c r="AU107" s="3">
        <v>40000</v>
      </c>
      <c r="AV107" s="3">
        <f t="shared" ref="AV107:AV115" si="111">AU107*AB107*L107*T107</f>
        <v>112500</v>
      </c>
      <c r="AW107" s="3">
        <f t="shared" ref="AW107:AW115" si="112">AV107/C107</f>
        <v>900000</v>
      </c>
      <c r="AX107" s="3">
        <f t="shared" ref="AX107:AX115" si="113">20*D107/100*10</f>
        <v>1.2</v>
      </c>
      <c r="AY107" s="3">
        <v>3800</v>
      </c>
      <c r="AZ107" s="3">
        <f t="shared" ref="AZ107:AZ115" si="114">AX107*AY107*100</f>
        <v>456000</v>
      </c>
      <c r="BA107" s="3">
        <f t="shared" ref="BA107:BA115" si="115">AZ107/C107</f>
        <v>3648000</v>
      </c>
    </row>
    <row r="108" spans="1:53">
      <c r="A108" s="3">
        <v>43</v>
      </c>
      <c r="B108" s="3" t="s">
        <v>119</v>
      </c>
      <c r="C108" s="3">
        <v>0.125</v>
      </c>
      <c r="D108" s="3">
        <v>0.65</v>
      </c>
      <c r="E108" s="3">
        <v>1</v>
      </c>
      <c r="F108" s="3">
        <v>6</v>
      </c>
      <c r="G108" s="3">
        <v>1</v>
      </c>
      <c r="H108" s="3">
        <f t="shared" si="99"/>
        <v>0.75</v>
      </c>
      <c r="I108" s="3">
        <v>2</v>
      </c>
      <c r="J108" s="3">
        <v>4</v>
      </c>
      <c r="K108" s="3">
        <v>1</v>
      </c>
      <c r="L108" s="3">
        <f t="shared" si="100"/>
        <v>1</v>
      </c>
      <c r="M108" s="3">
        <v>1</v>
      </c>
      <c r="N108" s="3">
        <v>3</v>
      </c>
      <c r="O108" s="3">
        <v>1</v>
      </c>
      <c r="P108" s="3">
        <f t="shared" si="101"/>
        <v>0.375</v>
      </c>
      <c r="Q108" s="3">
        <v>1</v>
      </c>
      <c r="R108" s="3">
        <v>3</v>
      </c>
      <c r="S108" s="3">
        <v>1</v>
      </c>
      <c r="T108" s="3">
        <f t="shared" si="102"/>
        <v>0.375</v>
      </c>
      <c r="U108" s="3">
        <v>1</v>
      </c>
      <c r="V108" s="3">
        <v>2</v>
      </c>
      <c r="W108" s="3">
        <v>1</v>
      </c>
      <c r="X108" s="3">
        <f t="shared" si="103"/>
        <v>0.25</v>
      </c>
      <c r="Y108" s="3">
        <v>10</v>
      </c>
      <c r="Z108" s="3">
        <v>6</v>
      </c>
      <c r="AA108" s="3">
        <v>1</v>
      </c>
      <c r="AB108" s="3">
        <f t="shared" si="104"/>
        <v>7.5</v>
      </c>
      <c r="AC108" s="3">
        <v>1</v>
      </c>
      <c r="AD108" s="3">
        <v>3</v>
      </c>
      <c r="AE108" s="3">
        <v>2</v>
      </c>
      <c r="AF108" s="3">
        <f t="shared" si="105"/>
        <v>0.75</v>
      </c>
      <c r="AG108" s="3">
        <v>1</v>
      </c>
      <c r="AH108" s="3">
        <v>6</v>
      </c>
      <c r="AI108" s="3">
        <v>3</v>
      </c>
      <c r="AJ108" s="3">
        <f t="shared" si="106"/>
        <v>2.25</v>
      </c>
      <c r="AK108" s="3">
        <v>1</v>
      </c>
      <c r="AL108" s="3">
        <v>4</v>
      </c>
      <c r="AM108" s="3">
        <v>2</v>
      </c>
      <c r="AN108" s="3">
        <f t="shared" si="107"/>
        <v>1</v>
      </c>
      <c r="AO108" s="3">
        <v>4</v>
      </c>
      <c r="AP108" s="3">
        <v>6</v>
      </c>
      <c r="AQ108" s="3">
        <v>1</v>
      </c>
      <c r="AR108" s="3">
        <f t="shared" si="108"/>
        <v>3</v>
      </c>
      <c r="AS108" s="3">
        <f t="shared" si="109"/>
        <v>17.25</v>
      </c>
      <c r="AT108" s="3">
        <f t="shared" si="110"/>
        <v>138</v>
      </c>
      <c r="AU108" s="3">
        <v>40000</v>
      </c>
      <c r="AV108" s="3">
        <f t="shared" si="111"/>
        <v>112500</v>
      </c>
      <c r="AW108" s="3">
        <f t="shared" si="112"/>
        <v>900000</v>
      </c>
      <c r="AX108" s="3">
        <f t="shared" si="113"/>
        <v>1.3</v>
      </c>
      <c r="AY108" s="3">
        <v>3800</v>
      </c>
      <c r="AZ108" s="3">
        <f t="shared" si="114"/>
        <v>494000</v>
      </c>
      <c r="BA108" s="3">
        <f t="shared" si="115"/>
        <v>3952000</v>
      </c>
    </row>
    <row r="109" spans="1:53">
      <c r="A109" s="3">
        <v>44</v>
      </c>
      <c r="B109" s="3" t="s">
        <v>294</v>
      </c>
      <c r="C109" s="3">
        <v>0.25</v>
      </c>
      <c r="D109" s="3">
        <v>1.2</v>
      </c>
      <c r="E109" s="3">
        <v>2</v>
      </c>
      <c r="F109" s="3">
        <v>6</v>
      </c>
      <c r="G109" s="3">
        <v>1</v>
      </c>
      <c r="H109" s="3">
        <f t="shared" si="99"/>
        <v>1.5</v>
      </c>
      <c r="I109" s="3">
        <v>2</v>
      </c>
      <c r="J109" s="3">
        <v>3</v>
      </c>
      <c r="K109" s="3">
        <v>1</v>
      </c>
      <c r="L109" s="3">
        <f t="shared" si="100"/>
        <v>0.75</v>
      </c>
      <c r="M109" s="3">
        <v>2</v>
      </c>
      <c r="N109" s="3">
        <v>2</v>
      </c>
      <c r="O109" s="3">
        <v>1</v>
      </c>
      <c r="P109" s="3">
        <f t="shared" si="101"/>
        <v>0.5</v>
      </c>
      <c r="Q109" s="3">
        <v>2</v>
      </c>
      <c r="R109" s="3">
        <v>4</v>
      </c>
      <c r="S109" s="3">
        <v>1</v>
      </c>
      <c r="T109" s="3">
        <f t="shared" si="102"/>
        <v>1</v>
      </c>
      <c r="U109" s="3">
        <v>2</v>
      </c>
      <c r="V109" s="3">
        <v>1</v>
      </c>
      <c r="W109" s="3">
        <v>1</v>
      </c>
      <c r="X109" s="3">
        <f t="shared" si="103"/>
        <v>0.25</v>
      </c>
      <c r="Y109" s="3">
        <v>10</v>
      </c>
      <c r="Z109" s="3">
        <v>5</v>
      </c>
      <c r="AA109" s="3">
        <v>1</v>
      </c>
      <c r="AB109" s="3">
        <f t="shared" si="104"/>
        <v>6.25</v>
      </c>
      <c r="AC109" s="3">
        <v>2</v>
      </c>
      <c r="AD109" s="3">
        <v>4</v>
      </c>
      <c r="AE109" s="3">
        <v>2</v>
      </c>
      <c r="AF109" s="3">
        <f t="shared" si="105"/>
        <v>2</v>
      </c>
      <c r="AG109" s="3">
        <v>2</v>
      </c>
      <c r="AH109" s="3">
        <v>4</v>
      </c>
      <c r="AI109" s="3">
        <v>3</v>
      </c>
      <c r="AJ109" s="3">
        <f t="shared" si="106"/>
        <v>3</v>
      </c>
      <c r="AK109" s="3">
        <v>2</v>
      </c>
      <c r="AL109" s="3">
        <v>4</v>
      </c>
      <c r="AM109" s="3">
        <v>2</v>
      </c>
      <c r="AN109" s="3">
        <f t="shared" si="107"/>
        <v>2</v>
      </c>
      <c r="AO109" s="3">
        <v>5</v>
      </c>
      <c r="AP109" s="3">
        <v>6</v>
      </c>
      <c r="AQ109" s="3">
        <v>1</v>
      </c>
      <c r="AR109" s="3">
        <f t="shared" si="108"/>
        <v>3.75</v>
      </c>
      <c r="AS109" s="3">
        <f t="shared" si="109"/>
        <v>21</v>
      </c>
      <c r="AT109" s="3">
        <f t="shared" si="110"/>
        <v>84</v>
      </c>
      <c r="AU109" s="3">
        <v>40000</v>
      </c>
      <c r="AV109" s="3">
        <f t="shared" si="111"/>
        <v>187500</v>
      </c>
      <c r="AW109" s="3">
        <f t="shared" si="112"/>
        <v>750000</v>
      </c>
      <c r="AX109" s="3">
        <f t="shared" si="113"/>
        <v>2.4</v>
      </c>
      <c r="AY109" s="3">
        <v>3800</v>
      </c>
      <c r="AZ109" s="3">
        <f t="shared" si="114"/>
        <v>912000</v>
      </c>
      <c r="BA109" s="3">
        <f t="shared" si="115"/>
        <v>3648000</v>
      </c>
    </row>
    <row r="110" spans="1:53">
      <c r="A110" s="3">
        <v>45</v>
      </c>
      <c r="B110" s="3" t="s">
        <v>288</v>
      </c>
      <c r="C110" s="3">
        <v>0.38</v>
      </c>
      <c r="D110" s="3">
        <v>1.5</v>
      </c>
      <c r="E110" s="3">
        <v>2</v>
      </c>
      <c r="F110" s="3">
        <v>5</v>
      </c>
      <c r="G110" s="3">
        <v>1</v>
      </c>
      <c r="H110" s="3">
        <f t="shared" si="99"/>
        <v>1.25</v>
      </c>
      <c r="I110" s="3">
        <v>2</v>
      </c>
      <c r="J110" s="3">
        <v>4</v>
      </c>
      <c r="K110" s="3">
        <v>1</v>
      </c>
      <c r="L110" s="3">
        <f t="shared" si="100"/>
        <v>1</v>
      </c>
      <c r="M110" s="3">
        <v>2</v>
      </c>
      <c r="N110" s="3">
        <v>2</v>
      </c>
      <c r="O110" s="3">
        <v>1</v>
      </c>
      <c r="P110" s="3">
        <f t="shared" si="101"/>
        <v>0.5</v>
      </c>
      <c r="Q110" s="3">
        <v>2</v>
      </c>
      <c r="R110" s="3">
        <v>4</v>
      </c>
      <c r="S110" s="3">
        <v>1</v>
      </c>
      <c r="T110" s="3">
        <f t="shared" si="102"/>
        <v>1</v>
      </c>
      <c r="U110" s="3">
        <v>4</v>
      </c>
      <c r="V110" s="3">
        <v>1</v>
      </c>
      <c r="W110" s="3">
        <v>1</v>
      </c>
      <c r="X110" s="3">
        <f t="shared" si="103"/>
        <v>0.5</v>
      </c>
      <c r="Y110" s="3">
        <v>20</v>
      </c>
      <c r="Z110" s="3">
        <v>5</v>
      </c>
      <c r="AA110" s="3">
        <v>1</v>
      </c>
      <c r="AB110" s="3">
        <f t="shared" si="104"/>
        <v>12.5</v>
      </c>
      <c r="AC110" s="3">
        <v>1</v>
      </c>
      <c r="AD110" s="3">
        <v>3</v>
      </c>
      <c r="AE110" s="3">
        <v>3</v>
      </c>
      <c r="AF110" s="3">
        <f t="shared" si="105"/>
        <v>1.125</v>
      </c>
      <c r="AG110" s="3">
        <v>2</v>
      </c>
      <c r="AH110" s="3">
        <v>3</v>
      </c>
      <c r="AI110" s="3">
        <v>3</v>
      </c>
      <c r="AJ110" s="3">
        <f t="shared" si="106"/>
        <v>2.25</v>
      </c>
      <c r="AK110" s="3">
        <v>1</v>
      </c>
      <c r="AL110" s="3">
        <v>4</v>
      </c>
      <c r="AM110" s="3">
        <v>3</v>
      </c>
      <c r="AN110" s="3">
        <f t="shared" si="107"/>
        <v>1.5</v>
      </c>
      <c r="AO110" s="3">
        <v>5</v>
      </c>
      <c r="AP110" s="3">
        <v>6</v>
      </c>
      <c r="AQ110" s="3">
        <v>1</v>
      </c>
      <c r="AR110" s="3">
        <f t="shared" si="108"/>
        <v>3.75</v>
      </c>
      <c r="AS110" s="3">
        <f t="shared" si="109"/>
        <v>25.375</v>
      </c>
      <c r="AT110" s="3">
        <f t="shared" si="110"/>
        <v>66.776315789473685</v>
      </c>
      <c r="AU110" s="3">
        <v>40000</v>
      </c>
      <c r="AV110" s="3">
        <f t="shared" si="111"/>
        <v>500000</v>
      </c>
      <c r="AW110" s="3">
        <f t="shared" si="112"/>
        <v>1315789.4736842106</v>
      </c>
      <c r="AX110" s="3">
        <f t="shared" si="113"/>
        <v>3</v>
      </c>
      <c r="AY110" s="3">
        <v>3800</v>
      </c>
      <c r="AZ110" s="3">
        <f t="shared" si="114"/>
        <v>1140000</v>
      </c>
      <c r="BA110" s="3">
        <f t="shared" si="115"/>
        <v>3000000</v>
      </c>
    </row>
    <row r="111" spans="1:53">
      <c r="A111" s="3">
        <v>46</v>
      </c>
      <c r="B111" s="3" t="s">
        <v>289</v>
      </c>
      <c r="C111" s="3">
        <v>0.8</v>
      </c>
      <c r="D111" s="3">
        <v>2.8</v>
      </c>
      <c r="E111" s="3">
        <v>2</v>
      </c>
      <c r="F111" s="3">
        <v>4</v>
      </c>
      <c r="G111" s="3">
        <v>1</v>
      </c>
      <c r="H111" s="3">
        <f t="shared" si="99"/>
        <v>1</v>
      </c>
      <c r="I111" s="3">
        <v>2</v>
      </c>
      <c r="J111" s="3">
        <v>6</v>
      </c>
      <c r="K111" s="3">
        <v>1</v>
      </c>
      <c r="L111" s="3">
        <f t="shared" si="100"/>
        <v>1.5</v>
      </c>
      <c r="M111" s="3">
        <v>1</v>
      </c>
      <c r="N111" s="3">
        <v>4</v>
      </c>
      <c r="O111" s="3">
        <v>1</v>
      </c>
      <c r="P111" s="3">
        <f t="shared" si="101"/>
        <v>0.5</v>
      </c>
      <c r="Q111" s="3">
        <v>3</v>
      </c>
      <c r="R111" s="3">
        <v>3</v>
      </c>
      <c r="S111" s="3">
        <v>1</v>
      </c>
      <c r="T111" s="3">
        <f t="shared" si="102"/>
        <v>1.125</v>
      </c>
      <c r="U111" s="3">
        <v>6</v>
      </c>
      <c r="V111" s="3">
        <v>3</v>
      </c>
      <c r="W111" s="3">
        <v>1</v>
      </c>
      <c r="X111" s="3">
        <f t="shared" si="103"/>
        <v>2.25</v>
      </c>
      <c r="Y111" s="3">
        <v>23</v>
      </c>
      <c r="Z111" s="3">
        <v>5</v>
      </c>
      <c r="AA111" s="3">
        <v>1</v>
      </c>
      <c r="AB111" s="3">
        <f t="shared" si="104"/>
        <v>14.375</v>
      </c>
      <c r="AC111" s="3">
        <v>2</v>
      </c>
      <c r="AD111" s="3">
        <v>4</v>
      </c>
      <c r="AE111" s="3">
        <v>3</v>
      </c>
      <c r="AF111" s="3">
        <f t="shared" si="105"/>
        <v>3</v>
      </c>
      <c r="AG111" s="3">
        <v>2</v>
      </c>
      <c r="AH111" s="3">
        <v>5</v>
      </c>
      <c r="AI111" s="3">
        <v>3</v>
      </c>
      <c r="AJ111" s="3">
        <f t="shared" si="106"/>
        <v>3.75</v>
      </c>
      <c r="AK111" s="3">
        <v>2</v>
      </c>
      <c r="AL111" s="3">
        <v>6</v>
      </c>
      <c r="AM111" s="3">
        <v>3</v>
      </c>
      <c r="AN111" s="3">
        <f t="shared" si="107"/>
        <v>4.5</v>
      </c>
      <c r="AO111" s="3">
        <v>8</v>
      </c>
      <c r="AP111" s="3">
        <v>7</v>
      </c>
      <c r="AQ111" s="3">
        <v>1</v>
      </c>
      <c r="AR111" s="3">
        <f t="shared" si="108"/>
        <v>7</v>
      </c>
      <c r="AS111" s="3">
        <f t="shared" si="109"/>
        <v>39</v>
      </c>
      <c r="AT111" s="3">
        <f t="shared" si="110"/>
        <v>48.75</v>
      </c>
      <c r="AU111" s="3">
        <v>40000</v>
      </c>
      <c r="AV111" s="3">
        <f>AU111*AB111*L111*T111</f>
        <v>970312.5</v>
      </c>
      <c r="AW111" s="3">
        <f t="shared" si="112"/>
        <v>1212890.625</v>
      </c>
      <c r="AX111" s="3">
        <f t="shared" si="113"/>
        <v>5.6000000000000005</v>
      </c>
      <c r="AY111" s="3">
        <v>3800</v>
      </c>
      <c r="AZ111" s="3">
        <f t="shared" si="114"/>
        <v>2128000.0000000005</v>
      </c>
      <c r="BA111" s="3">
        <f t="shared" si="115"/>
        <v>2660000.0000000005</v>
      </c>
    </row>
    <row r="112" spans="1:53">
      <c r="A112" s="3">
        <v>47</v>
      </c>
      <c r="B112" s="3" t="s">
        <v>270</v>
      </c>
      <c r="C112" s="3">
        <v>0.4</v>
      </c>
      <c r="D112" s="3">
        <v>1.8</v>
      </c>
      <c r="E112" s="3">
        <v>2</v>
      </c>
      <c r="F112" s="3">
        <v>6</v>
      </c>
      <c r="G112" s="3">
        <v>1</v>
      </c>
      <c r="H112" s="3">
        <f t="shared" si="99"/>
        <v>1.5</v>
      </c>
      <c r="I112" s="3">
        <v>2</v>
      </c>
      <c r="J112" s="3">
        <v>4</v>
      </c>
      <c r="K112" s="3">
        <v>1</v>
      </c>
      <c r="L112" s="3">
        <f t="shared" si="100"/>
        <v>1</v>
      </c>
      <c r="M112" s="3">
        <v>1</v>
      </c>
      <c r="N112" s="3">
        <v>3</v>
      </c>
      <c r="O112" s="3">
        <v>1</v>
      </c>
      <c r="P112" s="3">
        <f t="shared" si="101"/>
        <v>0.375</v>
      </c>
      <c r="Q112" s="3">
        <v>2</v>
      </c>
      <c r="R112" s="3">
        <v>3</v>
      </c>
      <c r="S112" s="3">
        <v>1</v>
      </c>
      <c r="T112" s="3">
        <f t="shared" si="102"/>
        <v>0.75</v>
      </c>
      <c r="U112" s="3">
        <v>2</v>
      </c>
      <c r="V112" s="3">
        <v>3</v>
      </c>
      <c r="W112" s="3">
        <v>1</v>
      </c>
      <c r="X112" s="3">
        <f t="shared" si="103"/>
        <v>0.75</v>
      </c>
      <c r="Y112" s="3">
        <v>18</v>
      </c>
      <c r="Z112" s="3">
        <v>6</v>
      </c>
      <c r="AA112" s="3">
        <v>1</v>
      </c>
      <c r="AB112" s="3">
        <f t="shared" si="104"/>
        <v>13.5</v>
      </c>
      <c r="AC112" s="3">
        <v>2</v>
      </c>
      <c r="AD112" s="3">
        <v>3</v>
      </c>
      <c r="AE112" s="3">
        <v>3</v>
      </c>
      <c r="AF112" s="3">
        <f t="shared" si="105"/>
        <v>2.25</v>
      </c>
      <c r="AG112" s="3">
        <v>2</v>
      </c>
      <c r="AH112" s="3">
        <v>4</v>
      </c>
      <c r="AI112" s="3">
        <v>3</v>
      </c>
      <c r="AJ112" s="3">
        <f t="shared" si="106"/>
        <v>3</v>
      </c>
      <c r="AK112" s="3">
        <v>2</v>
      </c>
      <c r="AL112" s="3">
        <v>4</v>
      </c>
      <c r="AM112" s="3">
        <v>2</v>
      </c>
      <c r="AN112" s="3">
        <f t="shared" si="107"/>
        <v>2</v>
      </c>
      <c r="AO112" s="3">
        <v>7</v>
      </c>
      <c r="AP112" s="3">
        <v>6</v>
      </c>
      <c r="AQ112" s="3">
        <v>1</v>
      </c>
      <c r="AR112" s="3">
        <f t="shared" si="108"/>
        <v>5.25</v>
      </c>
      <c r="AS112" s="3">
        <f t="shared" si="109"/>
        <v>30.375</v>
      </c>
      <c r="AT112" s="3">
        <f t="shared" si="110"/>
        <v>75.9375</v>
      </c>
      <c r="AU112" s="3">
        <v>40000</v>
      </c>
      <c r="AV112" s="3">
        <f t="shared" si="111"/>
        <v>405000</v>
      </c>
      <c r="AW112" s="3">
        <f t="shared" si="112"/>
        <v>1012500</v>
      </c>
      <c r="AX112" s="3">
        <f t="shared" si="113"/>
        <v>3.5999999999999996</v>
      </c>
      <c r="AY112" s="3">
        <v>3800</v>
      </c>
      <c r="AZ112" s="3">
        <f t="shared" si="114"/>
        <v>1367999.9999999998</v>
      </c>
      <c r="BA112" s="3">
        <f t="shared" si="115"/>
        <v>3419999.9999999991</v>
      </c>
    </row>
    <row r="113" spans="1:53">
      <c r="A113" s="3">
        <v>48</v>
      </c>
      <c r="B113" s="3" t="s">
        <v>290</v>
      </c>
      <c r="C113" s="3">
        <v>0.5</v>
      </c>
      <c r="D113" s="3">
        <v>1.8</v>
      </c>
      <c r="E113" s="3">
        <v>3</v>
      </c>
      <c r="F113" s="3">
        <v>6</v>
      </c>
      <c r="G113" s="3">
        <v>1</v>
      </c>
      <c r="H113" s="3">
        <f t="shared" si="99"/>
        <v>2.25</v>
      </c>
      <c r="I113" s="3">
        <v>3</v>
      </c>
      <c r="J113" s="3">
        <v>6</v>
      </c>
      <c r="K113" s="3">
        <v>1</v>
      </c>
      <c r="L113" s="3">
        <f t="shared" si="100"/>
        <v>2.25</v>
      </c>
      <c r="M113" s="3">
        <v>2</v>
      </c>
      <c r="N113" s="3">
        <v>4</v>
      </c>
      <c r="O113" s="3">
        <v>1</v>
      </c>
      <c r="P113" s="3">
        <f t="shared" si="101"/>
        <v>1</v>
      </c>
      <c r="Q113" s="3">
        <v>4</v>
      </c>
      <c r="R113" s="3">
        <v>3</v>
      </c>
      <c r="S113" s="3">
        <v>1</v>
      </c>
      <c r="T113" s="3">
        <f t="shared" si="102"/>
        <v>1.5</v>
      </c>
      <c r="U113" s="3">
        <v>4</v>
      </c>
      <c r="V113" s="3">
        <v>3</v>
      </c>
      <c r="W113" s="3">
        <v>1</v>
      </c>
      <c r="X113" s="3">
        <f t="shared" si="103"/>
        <v>1.5</v>
      </c>
      <c r="Y113" s="3">
        <v>25</v>
      </c>
      <c r="Z113" s="3">
        <v>5</v>
      </c>
      <c r="AA113" s="3">
        <v>1</v>
      </c>
      <c r="AB113" s="3">
        <f t="shared" si="104"/>
        <v>15.625</v>
      </c>
      <c r="AC113" s="3">
        <v>2</v>
      </c>
      <c r="AD113" s="3">
        <v>6</v>
      </c>
      <c r="AE113" s="3">
        <v>2</v>
      </c>
      <c r="AF113" s="3">
        <f t="shared" si="105"/>
        <v>3</v>
      </c>
      <c r="AG113" s="3">
        <v>2</v>
      </c>
      <c r="AH113" s="3">
        <v>5</v>
      </c>
      <c r="AI113" s="3">
        <v>3</v>
      </c>
      <c r="AJ113" s="3">
        <f t="shared" si="106"/>
        <v>3.75</v>
      </c>
      <c r="AK113" s="3">
        <v>0</v>
      </c>
      <c r="AL113" s="3">
        <v>0</v>
      </c>
      <c r="AM113" s="3">
        <v>0</v>
      </c>
      <c r="AN113" s="3">
        <f t="shared" si="107"/>
        <v>0</v>
      </c>
      <c r="AO113" s="3">
        <v>6</v>
      </c>
      <c r="AP113" s="3">
        <v>7</v>
      </c>
      <c r="AQ113" s="3">
        <v>1</v>
      </c>
      <c r="AR113" s="3">
        <f t="shared" si="108"/>
        <v>5.25</v>
      </c>
      <c r="AS113" s="3">
        <f t="shared" si="109"/>
        <v>36.125</v>
      </c>
      <c r="AT113" s="3">
        <f t="shared" si="110"/>
        <v>72.25</v>
      </c>
      <c r="AU113" s="3">
        <v>40000</v>
      </c>
      <c r="AV113" s="3">
        <f t="shared" si="111"/>
        <v>2109375</v>
      </c>
      <c r="AW113" s="3">
        <f t="shared" si="112"/>
        <v>4218750</v>
      </c>
      <c r="AX113" s="3">
        <f t="shared" si="113"/>
        <v>3.5999999999999996</v>
      </c>
      <c r="AY113" s="3">
        <v>3800</v>
      </c>
      <c r="AZ113" s="3">
        <f t="shared" si="114"/>
        <v>1367999.9999999998</v>
      </c>
      <c r="BA113" s="3">
        <f t="shared" si="115"/>
        <v>2735999.9999999995</v>
      </c>
    </row>
    <row r="114" spans="1:53">
      <c r="A114" s="3">
        <v>49</v>
      </c>
      <c r="B114" s="3" t="s">
        <v>291</v>
      </c>
      <c r="C114" s="3">
        <v>0.2</v>
      </c>
      <c r="D114" s="3">
        <v>1</v>
      </c>
      <c r="E114" s="3">
        <v>2</v>
      </c>
      <c r="F114" s="3">
        <v>5</v>
      </c>
      <c r="G114" s="3">
        <v>1</v>
      </c>
      <c r="H114" s="3">
        <f t="shared" si="99"/>
        <v>1.25</v>
      </c>
      <c r="I114" s="3">
        <v>2</v>
      </c>
      <c r="J114" s="3">
        <v>3</v>
      </c>
      <c r="K114" s="3">
        <v>1</v>
      </c>
      <c r="L114" s="3">
        <f t="shared" si="100"/>
        <v>0.75</v>
      </c>
      <c r="M114" s="3">
        <v>2</v>
      </c>
      <c r="N114" s="3">
        <v>1</v>
      </c>
      <c r="O114" s="3">
        <v>1</v>
      </c>
      <c r="P114" s="3">
        <f t="shared" si="101"/>
        <v>0.25</v>
      </c>
      <c r="Q114" s="3">
        <v>2</v>
      </c>
      <c r="R114" s="3">
        <v>1</v>
      </c>
      <c r="S114" s="3">
        <v>1</v>
      </c>
      <c r="T114" s="3">
        <f t="shared" si="102"/>
        <v>0.25</v>
      </c>
      <c r="U114" s="3">
        <v>2</v>
      </c>
      <c r="V114" s="3">
        <v>3</v>
      </c>
      <c r="W114" s="3">
        <v>1</v>
      </c>
      <c r="X114" s="3">
        <f t="shared" si="103"/>
        <v>0.75</v>
      </c>
      <c r="Y114" s="3">
        <v>10</v>
      </c>
      <c r="Z114" s="3">
        <v>4</v>
      </c>
      <c r="AA114" s="3">
        <v>1</v>
      </c>
      <c r="AB114" s="3">
        <f t="shared" si="104"/>
        <v>5</v>
      </c>
      <c r="AC114" s="3">
        <v>1</v>
      </c>
      <c r="AD114" s="3">
        <v>3</v>
      </c>
      <c r="AE114" s="3">
        <v>3</v>
      </c>
      <c r="AF114" s="3">
        <f t="shared" si="105"/>
        <v>1.125</v>
      </c>
      <c r="AG114" s="3">
        <v>1</v>
      </c>
      <c r="AH114" s="3">
        <v>3</v>
      </c>
      <c r="AI114" s="3">
        <v>3</v>
      </c>
      <c r="AJ114" s="3">
        <f t="shared" si="106"/>
        <v>1.125</v>
      </c>
      <c r="AK114" s="3">
        <v>0</v>
      </c>
      <c r="AL114" s="3">
        <v>0</v>
      </c>
      <c r="AM114" s="3">
        <v>0</v>
      </c>
      <c r="AN114" s="3">
        <f t="shared" si="107"/>
        <v>0</v>
      </c>
      <c r="AO114" s="3">
        <v>4</v>
      </c>
      <c r="AP114" s="3">
        <v>5</v>
      </c>
      <c r="AQ114" s="3">
        <v>1</v>
      </c>
      <c r="AR114" s="3">
        <f t="shared" si="108"/>
        <v>2.5</v>
      </c>
      <c r="AS114" s="3">
        <f t="shared" si="109"/>
        <v>13</v>
      </c>
      <c r="AT114" s="3">
        <f t="shared" si="110"/>
        <v>65</v>
      </c>
      <c r="AU114" s="3">
        <v>40000</v>
      </c>
      <c r="AV114" s="3">
        <f t="shared" si="111"/>
        <v>37500</v>
      </c>
      <c r="AW114" s="3">
        <f t="shared" si="112"/>
        <v>187500</v>
      </c>
      <c r="AX114" s="3">
        <f t="shared" si="113"/>
        <v>2</v>
      </c>
      <c r="AY114" s="3">
        <v>3800</v>
      </c>
      <c r="AZ114" s="3">
        <f t="shared" si="114"/>
        <v>760000</v>
      </c>
      <c r="BA114" s="3">
        <f t="shared" si="115"/>
        <v>3800000</v>
      </c>
    </row>
    <row r="115" spans="1:53">
      <c r="A115" s="3">
        <v>50</v>
      </c>
      <c r="B115" s="3" t="s">
        <v>292</v>
      </c>
      <c r="C115" s="3">
        <v>0.4</v>
      </c>
      <c r="D115" s="3">
        <v>2</v>
      </c>
      <c r="E115" s="3">
        <v>2</v>
      </c>
      <c r="F115" s="3">
        <v>5</v>
      </c>
      <c r="G115" s="3">
        <v>1</v>
      </c>
      <c r="H115" s="3">
        <f t="shared" si="99"/>
        <v>1.25</v>
      </c>
      <c r="I115" s="3">
        <v>2</v>
      </c>
      <c r="J115" s="3">
        <v>3</v>
      </c>
      <c r="K115" s="3">
        <v>1</v>
      </c>
      <c r="L115" s="3">
        <f t="shared" si="100"/>
        <v>0.75</v>
      </c>
      <c r="M115" s="3">
        <v>2</v>
      </c>
      <c r="N115" s="3">
        <v>1</v>
      </c>
      <c r="O115" s="3">
        <v>1</v>
      </c>
      <c r="P115" s="3">
        <f t="shared" si="101"/>
        <v>0.25</v>
      </c>
      <c r="Q115" s="3">
        <v>2</v>
      </c>
      <c r="R115" s="3">
        <v>1</v>
      </c>
      <c r="S115" s="3">
        <v>1</v>
      </c>
      <c r="T115" s="3">
        <f t="shared" si="102"/>
        <v>0.25</v>
      </c>
      <c r="U115" s="3">
        <v>2</v>
      </c>
      <c r="V115" s="3">
        <v>3</v>
      </c>
      <c r="W115" s="3">
        <v>1</v>
      </c>
      <c r="X115" s="3">
        <f t="shared" si="103"/>
        <v>0.75</v>
      </c>
      <c r="Y115" s="3">
        <v>10</v>
      </c>
      <c r="Z115" s="3">
        <v>4</v>
      </c>
      <c r="AA115" s="3">
        <v>1</v>
      </c>
      <c r="AB115" s="3">
        <f t="shared" si="104"/>
        <v>5</v>
      </c>
      <c r="AC115" s="3">
        <v>1</v>
      </c>
      <c r="AD115" s="3">
        <v>3</v>
      </c>
      <c r="AE115" s="3">
        <v>3</v>
      </c>
      <c r="AF115" s="3">
        <f t="shared" si="105"/>
        <v>1.125</v>
      </c>
      <c r="AG115" s="3">
        <v>1</v>
      </c>
      <c r="AH115" s="3">
        <v>3</v>
      </c>
      <c r="AI115" s="3">
        <v>3</v>
      </c>
      <c r="AJ115" s="3">
        <f t="shared" si="106"/>
        <v>1.125</v>
      </c>
      <c r="AK115" s="3">
        <v>0</v>
      </c>
      <c r="AL115" s="3">
        <v>0</v>
      </c>
      <c r="AM115" s="3">
        <v>0</v>
      </c>
      <c r="AN115" s="3">
        <f t="shared" si="107"/>
        <v>0</v>
      </c>
      <c r="AO115" s="3">
        <v>4</v>
      </c>
      <c r="AP115" s="3">
        <v>5</v>
      </c>
      <c r="AQ115" s="3">
        <v>1</v>
      </c>
      <c r="AR115" s="3">
        <f t="shared" si="108"/>
        <v>2.5</v>
      </c>
      <c r="AS115" s="3">
        <f t="shared" si="109"/>
        <v>13</v>
      </c>
      <c r="AT115" s="3">
        <f t="shared" si="110"/>
        <v>32.5</v>
      </c>
      <c r="AU115" s="3">
        <v>40000</v>
      </c>
      <c r="AV115" s="3">
        <f t="shared" si="111"/>
        <v>37500</v>
      </c>
      <c r="AW115" s="3">
        <f t="shared" si="112"/>
        <v>93750</v>
      </c>
      <c r="AX115" s="3">
        <f t="shared" si="113"/>
        <v>4</v>
      </c>
      <c r="AY115" s="3">
        <v>3800</v>
      </c>
      <c r="AZ115" s="3">
        <f t="shared" si="114"/>
        <v>1520000</v>
      </c>
      <c r="BA115" s="3">
        <f t="shared" si="115"/>
        <v>3800000</v>
      </c>
    </row>
    <row r="116" spans="1:53">
      <c r="A116" s="80" t="s">
        <v>369</v>
      </c>
      <c r="B116" s="80"/>
      <c r="C116" s="34">
        <f>SUM(C66:C115)</f>
        <v>22.084999999999994</v>
      </c>
      <c r="D116" s="34">
        <f t="shared" ref="D116:BA116" si="116">SUM(D66:D115)</f>
        <v>105.94999999999997</v>
      </c>
      <c r="E116" s="34">
        <f t="shared" si="116"/>
        <v>70</v>
      </c>
      <c r="F116" s="34">
        <f t="shared" si="116"/>
        <v>225</v>
      </c>
      <c r="G116" s="34">
        <f t="shared" si="116"/>
        <v>42</v>
      </c>
      <c r="H116" s="34">
        <f t="shared" si="116"/>
        <v>47</v>
      </c>
      <c r="I116" s="34">
        <f t="shared" si="116"/>
        <v>83</v>
      </c>
      <c r="J116" s="34">
        <f t="shared" si="116"/>
        <v>164</v>
      </c>
      <c r="K116" s="34">
        <f t="shared" si="116"/>
        <v>43</v>
      </c>
      <c r="L116" s="34">
        <f t="shared" si="116"/>
        <v>46</v>
      </c>
      <c r="M116" s="34">
        <f t="shared" si="116"/>
        <v>63</v>
      </c>
      <c r="N116" s="34">
        <f t="shared" si="116"/>
        <v>90</v>
      </c>
      <c r="O116" s="34">
        <f t="shared" si="116"/>
        <v>40</v>
      </c>
      <c r="P116" s="34">
        <f t="shared" si="116"/>
        <v>16.875</v>
      </c>
      <c r="Q116" s="34">
        <f t="shared" si="116"/>
        <v>89</v>
      </c>
      <c r="R116" s="34">
        <f t="shared" si="116"/>
        <v>141</v>
      </c>
      <c r="S116" s="34">
        <f t="shared" si="116"/>
        <v>46</v>
      </c>
      <c r="T116" s="34">
        <f t="shared" si="116"/>
        <v>35</v>
      </c>
      <c r="U116" s="34">
        <f t="shared" si="116"/>
        <v>150</v>
      </c>
      <c r="V116" s="34">
        <f t="shared" si="116"/>
        <v>90</v>
      </c>
      <c r="W116" s="34">
        <f t="shared" si="116"/>
        <v>46</v>
      </c>
      <c r="X116" s="34">
        <f t="shared" si="116"/>
        <v>37.25</v>
      </c>
      <c r="Y116" s="34">
        <f t="shared" si="116"/>
        <v>647</v>
      </c>
      <c r="Z116" s="34">
        <f t="shared" si="116"/>
        <v>203</v>
      </c>
      <c r="AA116" s="34">
        <f t="shared" si="116"/>
        <v>40</v>
      </c>
      <c r="AB116" s="34">
        <f t="shared" si="116"/>
        <v>413.125</v>
      </c>
      <c r="AC116" s="34">
        <f t="shared" si="116"/>
        <v>59</v>
      </c>
      <c r="AD116" s="34">
        <f t="shared" si="116"/>
        <v>178</v>
      </c>
      <c r="AE116" s="34">
        <f t="shared" si="116"/>
        <v>112</v>
      </c>
      <c r="AF116" s="34">
        <f t="shared" si="116"/>
        <v>73.5</v>
      </c>
      <c r="AG116" s="34">
        <f t="shared" si="116"/>
        <v>64</v>
      </c>
      <c r="AH116" s="34">
        <f t="shared" si="116"/>
        <v>180</v>
      </c>
      <c r="AI116" s="34">
        <f t="shared" si="116"/>
        <v>135</v>
      </c>
      <c r="AJ116" s="34">
        <f t="shared" si="116"/>
        <v>102.375</v>
      </c>
      <c r="AK116" s="34">
        <f t="shared" si="116"/>
        <v>36</v>
      </c>
      <c r="AL116" s="34">
        <f t="shared" si="116"/>
        <v>118</v>
      </c>
      <c r="AM116" s="34">
        <f t="shared" si="116"/>
        <v>68</v>
      </c>
      <c r="AN116" s="34">
        <f t="shared" si="116"/>
        <v>52.25</v>
      </c>
      <c r="AO116" s="34">
        <f t="shared" si="116"/>
        <v>198</v>
      </c>
      <c r="AP116" s="34">
        <f t="shared" si="116"/>
        <v>244</v>
      </c>
      <c r="AQ116" s="34">
        <f t="shared" si="116"/>
        <v>40</v>
      </c>
      <c r="AR116" s="34">
        <f t="shared" si="116"/>
        <v>153.125</v>
      </c>
      <c r="AS116" s="34">
        <f t="shared" si="116"/>
        <v>976.5</v>
      </c>
      <c r="AT116" s="34">
        <f t="shared" si="116"/>
        <v>2673.3879229323306</v>
      </c>
      <c r="AU116" s="34">
        <f t="shared" si="116"/>
        <v>2000000</v>
      </c>
      <c r="AV116" s="34">
        <f t="shared" si="116"/>
        <v>23079687.5</v>
      </c>
      <c r="AW116" s="34">
        <f t="shared" si="116"/>
        <v>46290789.473684214</v>
      </c>
      <c r="AX116" s="34">
        <f t="shared" si="116"/>
        <v>211.89999999999995</v>
      </c>
      <c r="AY116" s="34">
        <f t="shared" si="116"/>
        <v>190055</v>
      </c>
      <c r="AZ116" s="34">
        <f t="shared" si="116"/>
        <v>80545740</v>
      </c>
      <c r="BA116" s="34">
        <f t="shared" si="116"/>
        <v>189225659.04761904</v>
      </c>
    </row>
    <row r="117" spans="1:53">
      <c r="A117" s="79" t="s">
        <v>370</v>
      </c>
      <c r="B117" s="79"/>
      <c r="C117" s="35">
        <f>AVERAGE(C66:C115)</f>
        <v>0.44169999999999987</v>
      </c>
      <c r="D117" s="35">
        <f t="shared" ref="D117:BA117" si="117">AVERAGE(D66:D115)</f>
        <v>2.1189999999999993</v>
      </c>
      <c r="E117" s="35">
        <f t="shared" si="117"/>
        <v>1.4</v>
      </c>
      <c r="F117" s="35">
        <f t="shared" si="117"/>
        <v>4.5</v>
      </c>
      <c r="G117" s="35">
        <f t="shared" si="117"/>
        <v>0.84</v>
      </c>
      <c r="H117" s="35">
        <f t="shared" si="117"/>
        <v>0.94</v>
      </c>
      <c r="I117" s="35">
        <f t="shared" si="117"/>
        <v>1.66</v>
      </c>
      <c r="J117" s="35">
        <f t="shared" si="117"/>
        <v>3.28</v>
      </c>
      <c r="K117" s="35">
        <f t="shared" si="117"/>
        <v>0.86</v>
      </c>
      <c r="L117" s="35">
        <f t="shared" si="117"/>
        <v>0.92</v>
      </c>
      <c r="M117" s="35">
        <f t="shared" si="117"/>
        <v>1.26</v>
      </c>
      <c r="N117" s="35">
        <f t="shared" si="117"/>
        <v>1.8</v>
      </c>
      <c r="O117" s="35">
        <f t="shared" si="117"/>
        <v>0.8</v>
      </c>
      <c r="P117" s="35">
        <f t="shared" si="117"/>
        <v>0.33750000000000002</v>
      </c>
      <c r="Q117" s="35">
        <f t="shared" si="117"/>
        <v>1.78</v>
      </c>
      <c r="R117" s="35">
        <f t="shared" si="117"/>
        <v>2.82</v>
      </c>
      <c r="S117" s="35">
        <f t="shared" si="117"/>
        <v>0.92</v>
      </c>
      <c r="T117" s="35">
        <f t="shared" si="117"/>
        <v>0.7</v>
      </c>
      <c r="U117" s="35">
        <f t="shared" si="117"/>
        <v>3</v>
      </c>
      <c r="V117" s="35">
        <f t="shared" si="117"/>
        <v>1.8</v>
      </c>
      <c r="W117" s="35">
        <f t="shared" si="117"/>
        <v>0.92</v>
      </c>
      <c r="X117" s="35">
        <f t="shared" si="117"/>
        <v>0.745</v>
      </c>
      <c r="Y117" s="35">
        <f t="shared" si="117"/>
        <v>12.94</v>
      </c>
      <c r="Z117" s="35">
        <f t="shared" si="117"/>
        <v>4.0599999999999996</v>
      </c>
      <c r="AA117" s="35">
        <f t="shared" si="117"/>
        <v>0.8</v>
      </c>
      <c r="AB117" s="35">
        <f t="shared" si="117"/>
        <v>8.2624999999999993</v>
      </c>
      <c r="AC117" s="35">
        <f t="shared" si="117"/>
        <v>1.18</v>
      </c>
      <c r="AD117" s="35">
        <f t="shared" si="117"/>
        <v>3.56</v>
      </c>
      <c r="AE117" s="35">
        <f t="shared" si="117"/>
        <v>2.2400000000000002</v>
      </c>
      <c r="AF117" s="35">
        <f t="shared" si="117"/>
        <v>1.47</v>
      </c>
      <c r="AG117" s="35">
        <f t="shared" si="117"/>
        <v>1.28</v>
      </c>
      <c r="AH117" s="35">
        <f t="shared" si="117"/>
        <v>3.6</v>
      </c>
      <c r="AI117" s="35">
        <f t="shared" si="117"/>
        <v>2.7</v>
      </c>
      <c r="AJ117" s="35">
        <f t="shared" si="117"/>
        <v>2.0474999999999999</v>
      </c>
      <c r="AK117" s="35">
        <f t="shared" si="117"/>
        <v>0.72</v>
      </c>
      <c r="AL117" s="35">
        <f t="shared" si="117"/>
        <v>2.36</v>
      </c>
      <c r="AM117" s="35">
        <f t="shared" si="117"/>
        <v>1.36</v>
      </c>
      <c r="AN117" s="35">
        <f t="shared" si="117"/>
        <v>1.0449999999999999</v>
      </c>
      <c r="AO117" s="35">
        <f t="shared" si="117"/>
        <v>3.96</v>
      </c>
      <c r="AP117" s="35">
        <f t="shared" si="117"/>
        <v>4.88</v>
      </c>
      <c r="AQ117" s="35">
        <f t="shared" si="117"/>
        <v>0.8</v>
      </c>
      <c r="AR117" s="35">
        <f t="shared" si="117"/>
        <v>3.0625</v>
      </c>
      <c r="AS117" s="35">
        <f t="shared" si="117"/>
        <v>19.53</v>
      </c>
      <c r="AT117" s="35">
        <f t="shared" si="117"/>
        <v>53.467758458646614</v>
      </c>
      <c r="AU117" s="35">
        <f t="shared" si="117"/>
        <v>40000</v>
      </c>
      <c r="AV117" s="35">
        <f t="shared" si="117"/>
        <v>461593.75</v>
      </c>
      <c r="AW117" s="35">
        <f t="shared" si="117"/>
        <v>925815.78947368427</v>
      </c>
      <c r="AX117" s="35">
        <f t="shared" si="117"/>
        <v>4.2379999999999987</v>
      </c>
      <c r="AY117" s="35">
        <f t="shared" si="117"/>
        <v>3801.1</v>
      </c>
      <c r="AZ117" s="35">
        <f t="shared" si="117"/>
        <v>1610914.8</v>
      </c>
      <c r="BA117" s="35">
        <f t="shared" si="117"/>
        <v>3784513.1809523809</v>
      </c>
    </row>
    <row r="120" spans="1:53" s="32" customFormat="1">
      <c r="A120" s="29" t="s">
        <v>397</v>
      </c>
    </row>
    <row r="121" spans="1:53" s="56" customFormat="1" ht="15.75" customHeight="1">
      <c r="A121" s="74" t="s">
        <v>0</v>
      </c>
      <c r="B121" s="74" t="s">
        <v>1</v>
      </c>
      <c r="C121" s="74" t="s">
        <v>2</v>
      </c>
      <c r="D121" s="74" t="s">
        <v>4</v>
      </c>
      <c r="E121" s="74" t="s">
        <v>382</v>
      </c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 t="s">
        <v>386</v>
      </c>
      <c r="AT121" s="74"/>
      <c r="AU121" s="74" t="s">
        <v>383</v>
      </c>
      <c r="AV121" s="74" t="s">
        <v>384</v>
      </c>
      <c r="AW121" s="74"/>
      <c r="AX121" s="91" t="s">
        <v>284</v>
      </c>
      <c r="AY121" s="91" t="s">
        <v>156</v>
      </c>
      <c r="AZ121" s="91" t="s">
        <v>401</v>
      </c>
      <c r="BA121" s="91"/>
    </row>
    <row r="122" spans="1:53" s="56" customFormat="1">
      <c r="A122" s="75"/>
      <c r="B122" s="75"/>
      <c r="C122" s="75"/>
      <c r="D122" s="75"/>
      <c r="E122" s="77" t="s">
        <v>107</v>
      </c>
      <c r="F122" s="77"/>
      <c r="G122" s="77"/>
      <c r="H122" s="77"/>
      <c r="I122" s="77"/>
      <c r="J122" s="77"/>
      <c r="K122" s="77"/>
      <c r="L122" s="77"/>
      <c r="M122" s="77" t="s">
        <v>109</v>
      </c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 t="s">
        <v>110</v>
      </c>
      <c r="Z122" s="77"/>
      <c r="AA122" s="77"/>
      <c r="AB122" s="77"/>
      <c r="AC122" s="77" t="s">
        <v>385</v>
      </c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8" t="s">
        <v>113</v>
      </c>
      <c r="AP122" s="78"/>
      <c r="AQ122" s="78"/>
      <c r="AR122" s="78"/>
      <c r="AS122" s="75"/>
      <c r="AT122" s="75"/>
      <c r="AU122" s="75"/>
      <c r="AV122" s="75"/>
      <c r="AW122" s="75"/>
      <c r="AX122" s="92"/>
      <c r="AY122" s="92"/>
      <c r="AZ122" s="92"/>
      <c r="BA122" s="92"/>
    </row>
    <row r="123" spans="1:53" s="56" customFormat="1" ht="63">
      <c r="A123" s="76"/>
      <c r="B123" s="76"/>
      <c r="C123" s="76"/>
      <c r="D123" s="76"/>
      <c r="E123" s="30" t="s">
        <v>387</v>
      </c>
      <c r="F123" s="30" t="s">
        <v>388</v>
      </c>
      <c r="G123" s="30" t="s">
        <v>389</v>
      </c>
      <c r="H123" s="30" t="s">
        <v>386</v>
      </c>
      <c r="I123" s="30" t="s">
        <v>108</v>
      </c>
      <c r="J123" s="30" t="s">
        <v>388</v>
      </c>
      <c r="K123" s="30" t="s">
        <v>389</v>
      </c>
      <c r="L123" s="31" t="s">
        <v>386</v>
      </c>
      <c r="M123" s="30" t="s">
        <v>390</v>
      </c>
      <c r="N123" s="30" t="s">
        <v>388</v>
      </c>
      <c r="O123" s="30" t="s">
        <v>389</v>
      </c>
      <c r="P123" s="30" t="s">
        <v>386</v>
      </c>
      <c r="Q123" s="30" t="s">
        <v>391</v>
      </c>
      <c r="R123" s="30" t="s">
        <v>388</v>
      </c>
      <c r="S123" s="30" t="s">
        <v>389</v>
      </c>
      <c r="T123" s="30" t="s">
        <v>386</v>
      </c>
      <c r="U123" s="30" t="s">
        <v>392</v>
      </c>
      <c r="V123" s="30" t="s">
        <v>388</v>
      </c>
      <c r="W123" s="30" t="s">
        <v>389</v>
      </c>
      <c r="X123" s="30" t="s">
        <v>386</v>
      </c>
      <c r="Y123" s="30" t="s">
        <v>393</v>
      </c>
      <c r="Z123" s="30" t="s">
        <v>388</v>
      </c>
      <c r="AA123" s="30" t="s">
        <v>389</v>
      </c>
      <c r="AB123" s="30" t="s">
        <v>386</v>
      </c>
      <c r="AC123" s="30" t="s">
        <v>394</v>
      </c>
      <c r="AD123" s="30" t="s">
        <v>388</v>
      </c>
      <c r="AE123" s="30" t="s">
        <v>389</v>
      </c>
      <c r="AF123" s="30" t="s">
        <v>386</v>
      </c>
      <c r="AG123" s="30" t="s">
        <v>111</v>
      </c>
      <c r="AH123" s="31" t="s">
        <v>388</v>
      </c>
      <c r="AI123" s="30" t="s">
        <v>389</v>
      </c>
      <c r="AJ123" s="30" t="s">
        <v>386</v>
      </c>
      <c r="AK123" s="30" t="s">
        <v>395</v>
      </c>
      <c r="AL123" s="30" t="s">
        <v>388</v>
      </c>
      <c r="AM123" s="30" t="s">
        <v>389</v>
      </c>
      <c r="AN123" s="30" t="s">
        <v>386</v>
      </c>
      <c r="AO123" s="30" t="s">
        <v>393</v>
      </c>
      <c r="AP123" s="30" t="s">
        <v>388</v>
      </c>
      <c r="AQ123" s="30" t="s">
        <v>389</v>
      </c>
      <c r="AR123" s="30" t="s">
        <v>386</v>
      </c>
      <c r="AS123" s="30" t="s">
        <v>160</v>
      </c>
      <c r="AT123" s="30" t="s">
        <v>161</v>
      </c>
      <c r="AU123" s="76"/>
      <c r="AV123" s="30" t="s">
        <v>160</v>
      </c>
      <c r="AW123" s="30" t="s">
        <v>161</v>
      </c>
      <c r="AX123" s="93"/>
      <c r="AY123" s="93"/>
      <c r="AZ123" s="57" t="s">
        <v>160</v>
      </c>
      <c r="BA123" s="57" t="s">
        <v>161</v>
      </c>
    </row>
    <row r="124" spans="1:53">
      <c r="A124" s="3">
        <v>1</v>
      </c>
      <c r="B124" s="3" t="s">
        <v>86</v>
      </c>
      <c r="C124" s="3">
        <v>0.375</v>
      </c>
      <c r="D124" s="3">
        <v>1.8</v>
      </c>
      <c r="E124" s="3">
        <v>0</v>
      </c>
      <c r="F124" s="3">
        <v>0</v>
      </c>
      <c r="G124" s="3">
        <v>1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1</v>
      </c>
      <c r="P124" s="3">
        <v>0</v>
      </c>
      <c r="Q124" s="3">
        <v>1</v>
      </c>
      <c r="R124" s="3">
        <v>1</v>
      </c>
      <c r="S124" s="3">
        <v>1</v>
      </c>
      <c r="T124" s="3">
        <v>0.125</v>
      </c>
      <c r="U124" s="3">
        <v>1</v>
      </c>
      <c r="V124" s="3">
        <v>1</v>
      </c>
      <c r="W124" s="3">
        <v>1</v>
      </c>
      <c r="X124" s="3">
        <v>0.125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1</v>
      </c>
      <c r="AH124" s="3">
        <v>4</v>
      </c>
      <c r="AI124" s="3">
        <v>3</v>
      </c>
      <c r="AJ124" s="3">
        <v>1.5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f>SUM(AR124,AN124,AJ124,AF124,AB124,X124,T124,P124,L124,H124)</f>
        <v>1.75</v>
      </c>
      <c r="AT124" s="3">
        <f>AS124/C124</f>
        <v>4.666666666666667</v>
      </c>
      <c r="AU124" s="3">
        <v>40000</v>
      </c>
      <c r="AV124" s="3">
        <f>AU124*AB124*L124*T124</f>
        <v>0</v>
      </c>
      <c r="AW124" s="3">
        <f>AV124/C124</f>
        <v>0</v>
      </c>
      <c r="AX124" s="3">
        <f>20*D124/100*10</f>
        <v>3.5999999999999996</v>
      </c>
      <c r="AY124" s="3">
        <v>3800</v>
      </c>
      <c r="AZ124" s="3">
        <f>AX124*AY124*100</f>
        <v>1367999.9999999998</v>
      </c>
      <c r="BA124" s="3">
        <f>AZ124/C124</f>
        <v>3647999.9999999995</v>
      </c>
    </row>
    <row r="125" spans="1:53">
      <c r="A125" s="3">
        <v>2</v>
      </c>
      <c r="B125" s="3" t="s">
        <v>257</v>
      </c>
      <c r="C125" s="3">
        <v>0.5</v>
      </c>
      <c r="D125" s="3">
        <v>2.2999999999999998</v>
      </c>
      <c r="E125" s="3">
        <v>1</v>
      </c>
      <c r="F125" s="3">
        <v>4</v>
      </c>
      <c r="G125" s="3">
        <v>1</v>
      </c>
      <c r="H125" s="3">
        <v>0.5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1</v>
      </c>
      <c r="P125" s="3">
        <v>0</v>
      </c>
      <c r="Q125" s="3">
        <v>0</v>
      </c>
      <c r="R125" s="3">
        <v>0</v>
      </c>
      <c r="S125" s="3">
        <v>1</v>
      </c>
      <c r="T125" s="3">
        <v>0</v>
      </c>
      <c r="U125" s="3">
        <v>2</v>
      </c>
      <c r="V125" s="3">
        <v>2</v>
      </c>
      <c r="W125" s="3">
        <v>1</v>
      </c>
      <c r="X125" s="3">
        <v>0.5</v>
      </c>
      <c r="Y125" s="3">
        <v>0</v>
      </c>
      <c r="Z125" s="3">
        <v>0</v>
      </c>
      <c r="AA125" s="3">
        <v>0</v>
      </c>
      <c r="AB125" s="3">
        <v>0</v>
      </c>
      <c r="AC125" s="3">
        <v>1</v>
      </c>
      <c r="AD125" s="3">
        <v>2</v>
      </c>
      <c r="AE125" s="3">
        <v>3</v>
      </c>
      <c r="AF125" s="3">
        <v>0.75</v>
      </c>
      <c r="AG125" s="3">
        <v>1</v>
      </c>
      <c r="AH125" s="3">
        <v>5</v>
      </c>
      <c r="AI125" s="3">
        <v>3</v>
      </c>
      <c r="AJ125" s="3">
        <v>1.875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f t="shared" ref="AS125:AS153" si="118">SUM(AR125,AN125,AJ125,AF125,AB125,X125,T125,P125,L125,H125)</f>
        <v>3.625</v>
      </c>
      <c r="AT125" s="3">
        <f t="shared" ref="AT125:AT153" si="119">AS125/C125</f>
        <v>7.25</v>
      </c>
      <c r="AU125" s="3">
        <v>40000</v>
      </c>
      <c r="AV125" s="3">
        <f t="shared" ref="AV125:AV153" si="120">AU125*AB125*L125*T125</f>
        <v>0</v>
      </c>
      <c r="AW125" s="3">
        <f t="shared" ref="AW125:AW153" si="121">AV125/C125</f>
        <v>0</v>
      </c>
      <c r="AX125" s="3">
        <f t="shared" ref="AX125:AX153" si="122">20*D125/100*10</f>
        <v>4.6000000000000005</v>
      </c>
      <c r="AY125" s="3">
        <v>3800</v>
      </c>
      <c r="AZ125" s="3">
        <f t="shared" ref="AZ125:AZ153" si="123">AX125*AY125*100</f>
        <v>1748000.0000000005</v>
      </c>
      <c r="BA125" s="3">
        <f t="shared" ref="BA125:BA153" si="124">AZ125/C125</f>
        <v>3496000.0000000009</v>
      </c>
    </row>
    <row r="126" spans="1:53">
      <c r="A126" s="3">
        <v>3</v>
      </c>
      <c r="B126" s="3" t="s">
        <v>258</v>
      </c>
      <c r="C126" s="3">
        <v>0.375</v>
      </c>
      <c r="D126" s="3">
        <v>1.5</v>
      </c>
      <c r="E126" s="3">
        <v>0</v>
      </c>
      <c r="F126" s="3">
        <v>0</v>
      </c>
      <c r="G126" s="3">
        <v>1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1</v>
      </c>
      <c r="P126" s="3">
        <v>0</v>
      </c>
      <c r="Q126" s="3">
        <v>1</v>
      </c>
      <c r="R126" s="3">
        <v>1</v>
      </c>
      <c r="S126" s="3">
        <v>1</v>
      </c>
      <c r="T126" s="3">
        <v>0.125</v>
      </c>
      <c r="U126" s="3">
        <v>1</v>
      </c>
      <c r="V126" s="3">
        <v>2</v>
      </c>
      <c r="W126" s="3">
        <v>1</v>
      </c>
      <c r="X126" s="3">
        <v>0.25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3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f t="shared" si="118"/>
        <v>0.375</v>
      </c>
      <c r="AT126" s="3">
        <f t="shared" si="119"/>
        <v>1</v>
      </c>
      <c r="AU126" s="3">
        <v>40000</v>
      </c>
      <c r="AV126" s="3">
        <f t="shared" si="120"/>
        <v>0</v>
      </c>
      <c r="AW126" s="3">
        <f t="shared" si="121"/>
        <v>0</v>
      </c>
      <c r="AX126" s="3">
        <f t="shared" si="122"/>
        <v>3</v>
      </c>
      <c r="AY126" s="3">
        <v>3800</v>
      </c>
      <c r="AZ126" s="3">
        <f t="shared" si="123"/>
        <v>1140000</v>
      </c>
      <c r="BA126" s="3">
        <f t="shared" si="124"/>
        <v>3040000</v>
      </c>
    </row>
    <row r="127" spans="1:53">
      <c r="A127" s="3">
        <v>4</v>
      </c>
      <c r="B127" s="3" t="s">
        <v>259</v>
      </c>
      <c r="C127" s="3">
        <v>0.25</v>
      </c>
      <c r="D127" s="3">
        <v>1.6</v>
      </c>
      <c r="E127" s="3">
        <v>0</v>
      </c>
      <c r="F127" s="3">
        <v>0</v>
      </c>
      <c r="G127" s="3">
        <v>1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1</v>
      </c>
      <c r="P127" s="3">
        <v>0</v>
      </c>
      <c r="Q127" s="3">
        <v>0</v>
      </c>
      <c r="R127" s="3">
        <v>0</v>
      </c>
      <c r="S127" s="3">
        <v>1</v>
      </c>
      <c r="T127" s="3">
        <v>0</v>
      </c>
      <c r="U127" s="3">
        <v>1</v>
      </c>
      <c r="V127" s="3">
        <v>1</v>
      </c>
      <c r="W127" s="3">
        <v>1</v>
      </c>
      <c r="X127" s="3">
        <v>0.125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3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f t="shared" si="118"/>
        <v>0.125</v>
      </c>
      <c r="AT127" s="3">
        <f t="shared" si="119"/>
        <v>0.5</v>
      </c>
      <c r="AU127" s="3">
        <v>40000</v>
      </c>
      <c r="AV127" s="3">
        <f t="shared" si="120"/>
        <v>0</v>
      </c>
      <c r="AW127" s="3">
        <f t="shared" si="121"/>
        <v>0</v>
      </c>
      <c r="AX127" s="3">
        <f t="shared" si="122"/>
        <v>3.2</v>
      </c>
      <c r="AY127" s="3">
        <v>3800</v>
      </c>
      <c r="AZ127" s="3">
        <f t="shared" si="123"/>
        <v>1216000</v>
      </c>
      <c r="BA127" s="3">
        <f t="shared" si="124"/>
        <v>4864000</v>
      </c>
    </row>
    <row r="128" spans="1:53">
      <c r="A128" s="3">
        <v>5</v>
      </c>
      <c r="B128" s="3" t="s">
        <v>260</v>
      </c>
      <c r="C128" s="3">
        <v>0.25</v>
      </c>
      <c r="D128" s="3">
        <v>1.5</v>
      </c>
      <c r="E128" s="3">
        <v>1</v>
      </c>
      <c r="F128" s="3">
        <v>4</v>
      </c>
      <c r="G128" s="3">
        <v>1</v>
      </c>
      <c r="H128" s="3">
        <v>0.5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1</v>
      </c>
      <c r="P128" s="3">
        <v>0</v>
      </c>
      <c r="Q128" s="3">
        <v>1</v>
      </c>
      <c r="R128" s="3">
        <v>2</v>
      </c>
      <c r="S128" s="3">
        <v>1</v>
      </c>
      <c r="T128" s="3">
        <v>0.25</v>
      </c>
      <c r="U128" s="3">
        <v>1</v>
      </c>
      <c r="V128" s="3">
        <v>1</v>
      </c>
      <c r="W128" s="3">
        <v>1</v>
      </c>
      <c r="X128" s="3">
        <v>0.125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1</v>
      </c>
      <c r="AH128" s="3">
        <v>2</v>
      </c>
      <c r="AI128" s="3">
        <v>3</v>
      </c>
      <c r="AJ128" s="3">
        <v>0.75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f t="shared" si="118"/>
        <v>1.625</v>
      </c>
      <c r="AT128" s="3">
        <f t="shared" si="119"/>
        <v>6.5</v>
      </c>
      <c r="AU128" s="3">
        <v>40000</v>
      </c>
      <c r="AV128" s="3">
        <f t="shared" si="120"/>
        <v>0</v>
      </c>
      <c r="AW128" s="3">
        <f t="shared" si="121"/>
        <v>0</v>
      </c>
      <c r="AX128" s="3">
        <f t="shared" si="122"/>
        <v>3</v>
      </c>
      <c r="AY128" s="3">
        <v>3800</v>
      </c>
      <c r="AZ128" s="3">
        <f t="shared" si="123"/>
        <v>1140000</v>
      </c>
      <c r="BA128" s="3">
        <f t="shared" si="124"/>
        <v>4560000</v>
      </c>
    </row>
    <row r="129" spans="1:53">
      <c r="A129" s="3">
        <v>6</v>
      </c>
      <c r="B129" s="3" t="s">
        <v>261</v>
      </c>
      <c r="C129" s="3">
        <v>0.75</v>
      </c>
      <c r="D129" s="3">
        <v>3</v>
      </c>
      <c r="E129" s="3">
        <v>0</v>
      </c>
      <c r="F129" s="3">
        <v>0</v>
      </c>
      <c r="G129" s="3">
        <v>1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1</v>
      </c>
      <c r="P129" s="3">
        <v>0</v>
      </c>
      <c r="Q129" s="3">
        <v>1</v>
      </c>
      <c r="R129" s="3">
        <v>1</v>
      </c>
      <c r="S129" s="3">
        <v>1</v>
      </c>
      <c r="T129" s="3">
        <v>0.125</v>
      </c>
      <c r="U129" s="3">
        <v>2</v>
      </c>
      <c r="V129" s="3">
        <v>3</v>
      </c>
      <c r="W129" s="3">
        <v>1</v>
      </c>
      <c r="X129" s="3">
        <v>0.75</v>
      </c>
      <c r="Y129" s="3">
        <v>0</v>
      </c>
      <c r="Z129" s="3">
        <v>0</v>
      </c>
      <c r="AA129" s="3">
        <v>0</v>
      </c>
      <c r="AB129" s="3">
        <v>0</v>
      </c>
      <c r="AC129" s="3">
        <v>1</v>
      </c>
      <c r="AD129" s="3">
        <v>2</v>
      </c>
      <c r="AE129" s="3">
        <v>3</v>
      </c>
      <c r="AF129" s="3">
        <v>0.75</v>
      </c>
      <c r="AG129" s="3">
        <v>0</v>
      </c>
      <c r="AH129" s="3">
        <v>0</v>
      </c>
      <c r="AI129" s="3">
        <v>3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f t="shared" si="118"/>
        <v>1.625</v>
      </c>
      <c r="AT129" s="3">
        <f t="shared" si="119"/>
        <v>2.1666666666666665</v>
      </c>
      <c r="AU129" s="3">
        <v>40000</v>
      </c>
      <c r="AV129" s="3">
        <f t="shared" si="120"/>
        <v>0</v>
      </c>
      <c r="AW129" s="3">
        <f t="shared" si="121"/>
        <v>0</v>
      </c>
      <c r="AX129" s="3">
        <f t="shared" si="122"/>
        <v>6</v>
      </c>
      <c r="AY129" s="3">
        <v>3800</v>
      </c>
      <c r="AZ129" s="3">
        <f t="shared" si="123"/>
        <v>2280000</v>
      </c>
      <c r="BA129" s="3">
        <f t="shared" si="124"/>
        <v>3040000</v>
      </c>
    </row>
    <row r="130" spans="1:53">
      <c r="A130" s="3">
        <v>7</v>
      </c>
      <c r="B130" s="3" t="s">
        <v>262</v>
      </c>
      <c r="C130" s="3">
        <v>0.375</v>
      </c>
      <c r="D130" s="3">
        <v>1.5</v>
      </c>
      <c r="E130" s="3">
        <v>0</v>
      </c>
      <c r="F130" s="3">
        <v>0</v>
      </c>
      <c r="G130" s="3">
        <v>1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1</v>
      </c>
      <c r="P130" s="3">
        <v>0</v>
      </c>
      <c r="Q130" s="3">
        <v>0</v>
      </c>
      <c r="R130" s="3">
        <v>0</v>
      </c>
      <c r="S130" s="3">
        <v>1</v>
      </c>
      <c r="T130" s="3">
        <v>0</v>
      </c>
      <c r="U130" s="3">
        <v>1</v>
      </c>
      <c r="V130" s="3">
        <v>3</v>
      </c>
      <c r="W130" s="3">
        <v>1</v>
      </c>
      <c r="X130" s="3">
        <v>0.375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3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f t="shared" si="118"/>
        <v>0.375</v>
      </c>
      <c r="AT130" s="3">
        <f t="shared" si="119"/>
        <v>1</v>
      </c>
      <c r="AU130" s="3">
        <v>40000</v>
      </c>
      <c r="AV130" s="3">
        <f t="shared" si="120"/>
        <v>0</v>
      </c>
      <c r="AW130" s="3">
        <f t="shared" si="121"/>
        <v>0</v>
      </c>
      <c r="AX130" s="3">
        <f t="shared" si="122"/>
        <v>3</v>
      </c>
      <c r="AY130" s="3">
        <v>3800</v>
      </c>
      <c r="AZ130" s="3">
        <f t="shared" si="123"/>
        <v>1140000</v>
      </c>
      <c r="BA130" s="3">
        <f t="shared" si="124"/>
        <v>3040000</v>
      </c>
    </row>
    <row r="131" spans="1:53">
      <c r="A131" s="3">
        <v>8</v>
      </c>
      <c r="B131" s="3" t="s">
        <v>263</v>
      </c>
      <c r="C131" s="3">
        <v>0.75</v>
      </c>
      <c r="D131" s="3">
        <v>3.5</v>
      </c>
      <c r="E131" s="3">
        <v>0</v>
      </c>
      <c r="F131" s="3">
        <v>0</v>
      </c>
      <c r="G131" s="3">
        <v>1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1</v>
      </c>
      <c r="P131" s="3">
        <v>0</v>
      </c>
      <c r="Q131" s="3">
        <v>2</v>
      </c>
      <c r="R131" s="3">
        <v>3</v>
      </c>
      <c r="S131" s="3">
        <v>1</v>
      </c>
      <c r="T131" s="3">
        <v>0.75</v>
      </c>
      <c r="U131" s="3">
        <v>2</v>
      </c>
      <c r="V131" s="3">
        <v>3</v>
      </c>
      <c r="W131" s="3">
        <v>1</v>
      </c>
      <c r="X131" s="3">
        <v>0.75</v>
      </c>
      <c r="Y131" s="3">
        <v>0</v>
      </c>
      <c r="Z131" s="3">
        <v>0</v>
      </c>
      <c r="AA131" s="3">
        <v>0</v>
      </c>
      <c r="AB131" s="3">
        <v>0</v>
      </c>
      <c r="AC131" s="3">
        <v>1</v>
      </c>
      <c r="AD131" s="3">
        <v>6</v>
      </c>
      <c r="AE131" s="3">
        <v>2</v>
      </c>
      <c r="AF131" s="3">
        <v>1.5</v>
      </c>
      <c r="AG131" s="3">
        <v>0</v>
      </c>
      <c r="AH131" s="3">
        <v>0</v>
      </c>
      <c r="AI131" s="3">
        <v>3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f t="shared" si="118"/>
        <v>3</v>
      </c>
      <c r="AT131" s="3">
        <f t="shared" si="119"/>
        <v>4</v>
      </c>
      <c r="AU131" s="3">
        <v>40000</v>
      </c>
      <c r="AV131" s="3">
        <f t="shared" si="120"/>
        <v>0</v>
      </c>
      <c r="AW131" s="3">
        <f t="shared" si="121"/>
        <v>0</v>
      </c>
      <c r="AX131" s="3">
        <f t="shared" si="122"/>
        <v>7</v>
      </c>
      <c r="AY131" s="3">
        <v>3800</v>
      </c>
      <c r="AZ131" s="3">
        <f t="shared" si="123"/>
        <v>2660000</v>
      </c>
      <c r="BA131" s="3">
        <f t="shared" si="124"/>
        <v>3546666.6666666665</v>
      </c>
    </row>
    <row r="132" spans="1:53">
      <c r="A132" s="3">
        <v>9</v>
      </c>
      <c r="B132" s="3" t="s">
        <v>264</v>
      </c>
      <c r="C132" s="3">
        <v>0.15</v>
      </c>
      <c r="D132" s="3">
        <v>0.9</v>
      </c>
      <c r="E132" s="3">
        <v>0</v>
      </c>
      <c r="F132" s="3">
        <v>0</v>
      </c>
      <c r="G132" s="3">
        <v>1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1</v>
      </c>
      <c r="P132" s="3">
        <v>0</v>
      </c>
      <c r="Q132" s="3">
        <v>0</v>
      </c>
      <c r="R132" s="3">
        <v>0</v>
      </c>
      <c r="S132" s="3">
        <v>1</v>
      </c>
      <c r="T132" s="3">
        <v>0</v>
      </c>
      <c r="U132" s="3">
        <v>1</v>
      </c>
      <c r="V132" s="3">
        <v>3</v>
      </c>
      <c r="W132" s="3">
        <v>1</v>
      </c>
      <c r="X132" s="3">
        <v>0.375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3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f t="shared" si="118"/>
        <v>0.375</v>
      </c>
      <c r="AT132" s="3">
        <f t="shared" si="119"/>
        <v>2.5</v>
      </c>
      <c r="AU132" s="3">
        <v>40000</v>
      </c>
      <c r="AV132" s="3">
        <f t="shared" si="120"/>
        <v>0</v>
      </c>
      <c r="AW132" s="3">
        <f t="shared" si="121"/>
        <v>0</v>
      </c>
      <c r="AX132" s="3">
        <f t="shared" si="122"/>
        <v>1.7999999999999998</v>
      </c>
      <c r="AY132" s="3">
        <v>3800</v>
      </c>
      <c r="AZ132" s="3">
        <f t="shared" si="123"/>
        <v>683999.99999999988</v>
      </c>
      <c r="BA132" s="3">
        <f t="shared" si="124"/>
        <v>4559999.9999999991</v>
      </c>
    </row>
    <row r="133" spans="1:53">
      <c r="A133" s="3">
        <v>10</v>
      </c>
      <c r="B133" s="3" t="s">
        <v>265</v>
      </c>
      <c r="C133" s="3">
        <v>0.5</v>
      </c>
      <c r="D133" s="3">
        <v>2.5</v>
      </c>
      <c r="E133" s="3">
        <v>0</v>
      </c>
      <c r="F133" s="3">
        <v>0</v>
      </c>
      <c r="G133" s="3">
        <v>1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1</v>
      </c>
      <c r="P133" s="3">
        <v>0</v>
      </c>
      <c r="Q133" s="3">
        <v>1</v>
      </c>
      <c r="R133" s="3">
        <v>2</v>
      </c>
      <c r="S133" s="3">
        <v>1</v>
      </c>
      <c r="T133" s="3">
        <v>0.25</v>
      </c>
      <c r="U133" s="3">
        <v>1</v>
      </c>
      <c r="V133" s="3">
        <v>2</v>
      </c>
      <c r="W133" s="3">
        <v>1</v>
      </c>
      <c r="X133" s="3">
        <v>0.25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3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f t="shared" si="118"/>
        <v>0.5</v>
      </c>
      <c r="AT133" s="3">
        <f t="shared" si="119"/>
        <v>1</v>
      </c>
      <c r="AU133" s="3">
        <v>40000</v>
      </c>
      <c r="AV133" s="3">
        <f t="shared" si="120"/>
        <v>0</v>
      </c>
      <c r="AW133" s="3">
        <f t="shared" si="121"/>
        <v>0</v>
      </c>
      <c r="AX133" s="3">
        <f t="shared" si="122"/>
        <v>5</v>
      </c>
      <c r="AY133" s="3">
        <v>3800</v>
      </c>
      <c r="AZ133" s="3">
        <f t="shared" si="123"/>
        <v>1900000</v>
      </c>
      <c r="BA133" s="3">
        <f t="shared" si="124"/>
        <v>3800000</v>
      </c>
    </row>
    <row r="134" spans="1:53">
      <c r="A134" s="3">
        <v>11</v>
      </c>
      <c r="B134" s="3" t="s">
        <v>266</v>
      </c>
      <c r="C134" s="3">
        <v>0.25</v>
      </c>
      <c r="D134" s="3">
        <v>1.2</v>
      </c>
      <c r="E134" s="3">
        <v>0</v>
      </c>
      <c r="F134" s="3">
        <v>0</v>
      </c>
      <c r="G134" s="3">
        <v>1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1</v>
      </c>
      <c r="P134" s="3">
        <v>0</v>
      </c>
      <c r="Q134" s="3">
        <v>1</v>
      </c>
      <c r="R134" s="3">
        <v>2</v>
      </c>
      <c r="S134" s="3">
        <v>1</v>
      </c>
      <c r="T134" s="3">
        <v>0.25</v>
      </c>
      <c r="U134" s="3">
        <v>1</v>
      </c>
      <c r="V134" s="3">
        <v>1</v>
      </c>
      <c r="W134" s="3">
        <v>1</v>
      </c>
      <c r="X134" s="3">
        <v>0.125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3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f t="shared" si="118"/>
        <v>0.375</v>
      </c>
      <c r="AT134" s="3">
        <f t="shared" si="119"/>
        <v>1.5</v>
      </c>
      <c r="AU134" s="3">
        <v>40000</v>
      </c>
      <c r="AV134" s="3">
        <f t="shared" si="120"/>
        <v>0</v>
      </c>
      <c r="AW134" s="3">
        <f t="shared" si="121"/>
        <v>0</v>
      </c>
      <c r="AX134" s="3">
        <f t="shared" si="122"/>
        <v>2.4</v>
      </c>
      <c r="AY134" s="3">
        <v>3800</v>
      </c>
      <c r="AZ134" s="3">
        <f t="shared" si="123"/>
        <v>912000</v>
      </c>
      <c r="BA134" s="3">
        <f t="shared" si="124"/>
        <v>3648000</v>
      </c>
    </row>
    <row r="135" spans="1:53">
      <c r="A135" s="3">
        <v>12</v>
      </c>
      <c r="B135" s="3" t="s">
        <v>267</v>
      </c>
      <c r="C135" s="3">
        <v>0.75</v>
      </c>
      <c r="D135" s="3">
        <v>3.6</v>
      </c>
      <c r="E135" s="3">
        <v>0</v>
      </c>
      <c r="F135" s="3">
        <v>0</v>
      </c>
      <c r="G135" s="3">
        <v>1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1</v>
      </c>
      <c r="N135" s="3">
        <v>2</v>
      </c>
      <c r="O135" s="3">
        <v>1</v>
      </c>
      <c r="P135" s="3">
        <v>0.25</v>
      </c>
      <c r="Q135" s="3">
        <v>2</v>
      </c>
      <c r="R135" s="3">
        <v>2</v>
      </c>
      <c r="S135" s="3">
        <v>1</v>
      </c>
      <c r="T135" s="3">
        <v>0.5</v>
      </c>
      <c r="U135" s="3">
        <v>1</v>
      </c>
      <c r="V135" s="3">
        <v>3</v>
      </c>
      <c r="W135" s="3">
        <v>1</v>
      </c>
      <c r="X135" s="3">
        <v>0.375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1</v>
      </c>
      <c r="AH135" s="3">
        <v>3</v>
      </c>
      <c r="AI135" s="3">
        <v>3</v>
      </c>
      <c r="AJ135" s="3">
        <v>1.125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f t="shared" si="118"/>
        <v>2.25</v>
      </c>
      <c r="AT135" s="3">
        <f t="shared" si="119"/>
        <v>3</v>
      </c>
      <c r="AU135" s="3">
        <v>40000</v>
      </c>
      <c r="AV135" s="3">
        <f t="shared" si="120"/>
        <v>0</v>
      </c>
      <c r="AW135" s="3">
        <f t="shared" si="121"/>
        <v>0</v>
      </c>
      <c r="AX135" s="3">
        <f t="shared" si="122"/>
        <v>7.1999999999999993</v>
      </c>
      <c r="AY135" s="3">
        <v>3800</v>
      </c>
      <c r="AZ135" s="3">
        <f t="shared" si="123"/>
        <v>2735999.9999999995</v>
      </c>
      <c r="BA135" s="3">
        <f t="shared" si="124"/>
        <v>3647999.9999999995</v>
      </c>
    </row>
    <row r="136" spans="1:53">
      <c r="A136" s="3">
        <v>13</v>
      </c>
      <c r="B136" s="3" t="s">
        <v>268</v>
      </c>
      <c r="C136" s="3">
        <v>0.8</v>
      </c>
      <c r="D136" s="3">
        <v>3.8</v>
      </c>
      <c r="E136" s="3">
        <v>0</v>
      </c>
      <c r="F136" s="3">
        <v>0</v>
      </c>
      <c r="G136" s="3">
        <v>1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1</v>
      </c>
      <c r="P136" s="3">
        <v>0</v>
      </c>
      <c r="Q136" s="3">
        <v>1</v>
      </c>
      <c r="R136" s="3">
        <v>2</v>
      </c>
      <c r="S136" s="3">
        <v>1</v>
      </c>
      <c r="T136" s="3">
        <v>0.25</v>
      </c>
      <c r="U136" s="3">
        <v>2</v>
      </c>
      <c r="V136" s="3">
        <v>3</v>
      </c>
      <c r="W136" s="3">
        <v>1</v>
      </c>
      <c r="X136" s="3">
        <v>0.75</v>
      </c>
      <c r="Y136" s="3">
        <v>0</v>
      </c>
      <c r="Z136" s="3">
        <v>0</v>
      </c>
      <c r="AA136" s="3">
        <v>0</v>
      </c>
      <c r="AB136" s="3">
        <v>0</v>
      </c>
      <c r="AC136" s="3">
        <v>1</v>
      </c>
      <c r="AD136" s="3">
        <v>5</v>
      </c>
      <c r="AE136" s="3">
        <v>2</v>
      </c>
      <c r="AF136" s="3">
        <v>1.25</v>
      </c>
      <c r="AG136" s="3">
        <v>0</v>
      </c>
      <c r="AH136" s="3">
        <v>0</v>
      </c>
      <c r="AI136" s="3">
        <v>3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f t="shared" si="118"/>
        <v>2.25</v>
      </c>
      <c r="AT136" s="3">
        <f t="shared" si="119"/>
        <v>2.8125</v>
      </c>
      <c r="AU136" s="3">
        <v>40000</v>
      </c>
      <c r="AV136" s="3">
        <f t="shared" si="120"/>
        <v>0</v>
      </c>
      <c r="AW136" s="3">
        <f t="shared" si="121"/>
        <v>0</v>
      </c>
      <c r="AX136" s="3">
        <f t="shared" si="122"/>
        <v>7.6</v>
      </c>
      <c r="AY136" s="3">
        <v>3800</v>
      </c>
      <c r="AZ136" s="3">
        <f t="shared" si="123"/>
        <v>2888000</v>
      </c>
      <c r="BA136" s="3">
        <f t="shared" si="124"/>
        <v>3610000</v>
      </c>
    </row>
    <row r="137" spans="1:53">
      <c r="A137" s="3">
        <v>14</v>
      </c>
      <c r="B137" s="3" t="s">
        <v>269</v>
      </c>
      <c r="C137" s="3">
        <v>0.4</v>
      </c>
      <c r="D137" s="3">
        <v>2.5</v>
      </c>
      <c r="E137" s="3">
        <v>0</v>
      </c>
      <c r="F137" s="3">
        <v>0</v>
      </c>
      <c r="G137" s="3">
        <v>1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1</v>
      </c>
      <c r="P137" s="3">
        <v>0</v>
      </c>
      <c r="Q137" s="3">
        <v>1</v>
      </c>
      <c r="R137" s="3">
        <v>1</v>
      </c>
      <c r="S137" s="3">
        <v>1</v>
      </c>
      <c r="T137" s="3">
        <v>0.125</v>
      </c>
      <c r="U137" s="3">
        <v>1</v>
      </c>
      <c r="V137" s="3">
        <v>2</v>
      </c>
      <c r="W137" s="3">
        <v>1</v>
      </c>
      <c r="X137" s="3">
        <v>0.25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3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f t="shared" si="118"/>
        <v>0.375</v>
      </c>
      <c r="AT137" s="3">
        <f t="shared" si="119"/>
        <v>0.9375</v>
      </c>
      <c r="AU137" s="3">
        <v>40000</v>
      </c>
      <c r="AV137" s="3">
        <f t="shared" si="120"/>
        <v>0</v>
      </c>
      <c r="AW137" s="3">
        <f t="shared" si="121"/>
        <v>0</v>
      </c>
      <c r="AX137" s="3">
        <f t="shared" si="122"/>
        <v>5</v>
      </c>
      <c r="AY137" s="3">
        <v>3800</v>
      </c>
      <c r="AZ137" s="3">
        <f t="shared" si="123"/>
        <v>1900000</v>
      </c>
      <c r="BA137" s="3">
        <f t="shared" si="124"/>
        <v>4750000</v>
      </c>
    </row>
    <row r="138" spans="1:53">
      <c r="A138" s="3">
        <v>15</v>
      </c>
      <c r="B138" s="3" t="s">
        <v>270</v>
      </c>
      <c r="C138" s="3">
        <v>0.4</v>
      </c>
      <c r="D138" s="3">
        <v>2.4</v>
      </c>
      <c r="E138" s="3">
        <v>0</v>
      </c>
      <c r="F138" s="3">
        <v>0</v>
      </c>
      <c r="G138" s="3">
        <v>1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1</v>
      </c>
      <c r="P138" s="3">
        <v>0</v>
      </c>
      <c r="Q138" s="3">
        <v>0</v>
      </c>
      <c r="R138" s="3">
        <v>0</v>
      </c>
      <c r="S138" s="3">
        <v>1</v>
      </c>
      <c r="T138" s="3">
        <v>0</v>
      </c>
      <c r="U138" s="3">
        <v>1</v>
      </c>
      <c r="V138" s="3">
        <v>2</v>
      </c>
      <c r="W138" s="3">
        <v>1</v>
      </c>
      <c r="X138" s="3">
        <v>0.25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3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f t="shared" si="118"/>
        <v>0.25</v>
      </c>
      <c r="AT138" s="3">
        <f t="shared" si="119"/>
        <v>0.625</v>
      </c>
      <c r="AU138" s="3">
        <v>40000</v>
      </c>
      <c r="AV138" s="3">
        <f t="shared" si="120"/>
        <v>0</v>
      </c>
      <c r="AW138" s="3">
        <f t="shared" si="121"/>
        <v>0</v>
      </c>
      <c r="AX138" s="3">
        <f t="shared" si="122"/>
        <v>4.8</v>
      </c>
      <c r="AY138" s="3">
        <v>3800</v>
      </c>
      <c r="AZ138" s="3">
        <f t="shared" si="123"/>
        <v>1824000</v>
      </c>
      <c r="BA138" s="3">
        <f t="shared" si="124"/>
        <v>4560000</v>
      </c>
    </row>
    <row r="139" spans="1:53">
      <c r="A139" s="3">
        <v>16</v>
      </c>
      <c r="B139" s="3" t="s">
        <v>271</v>
      </c>
      <c r="C139" s="3">
        <v>0.8</v>
      </c>
      <c r="D139" s="3">
        <v>4.4000000000000004</v>
      </c>
      <c r="E139" s="3">
        <v>0</v>
      </c>
      <c r="F139" s="3">
        <v>0</v>
      </c>
      <c r="G139" s="3">
        <v>1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1</v>
      </c>
      <c r="P139" s="3">
        <v>0</v>
      </c>
      <c r="Q139" s="3">
        <v>1</v>
      </c>
      <c r="R139" s="3">
        <v>1</v>
      </c>
      <c r="S139" s="3">
        <v>1</v>
      </c>
      <c r="T139" s="3">
        <v>0.125</v>
      </c>
      <c r="U139" s="3">
        <v>2</v>
      </c>
      <c r="V139" s="3">
        <v>3</v>
      </c>
      <c r="W139" s="3">
        <v>1</v>
      </c>
      <c r="X139" s="3">
        <v>0.75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3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f t="shared" si="118"/>
        <v>0.875</v>
      </c>
      <c r="AT139" s="3">
        <f t="shared" si="119"/>
        <v>1.09375</v>
      </c>
      <c r="AU139" s="3">
        <v>40000</v>
      </c>
      <c r="AV139" s="3">
        <f t="shared" si="120"/>
        <v>0</v>
      </c>
      <c r="AW139" s="3">
        <f t="shared" si="121"/>
        <v>0</v>
      </c>
      <c r="AX139" s="3">
        <f t="shared" si="122"/>
        <v>8.8000000000000007</v>
      </c>
      <c r="AY139" s="3">
        <v>3800</v>
      </c>
      <c r="AZ139" s="3">
        <f t="shared" si="123"/>
        <v>3344000</v>
      </c>
      <c r="BA139" s="3">
        <f t="shared" si="124"/>
        <v>4180000</v>
      </c>
    </row>
    <row r="140" spans="1:53">
      <c r="A140" s="3">
        <v>17</v>
      </c>
      <c r="B140" s="3" t="s">
        <v>272</v>
      </c>
      <c r="C140" s="3">
        <v>0.25</v>
      </c>
      <c r="D140" s="3">
        <v>1.1000000000000001</v>
      </c>
      <c r="E140" s="3">
        <v>0</v>
      </c>
      <c r="F140" s="3">
        <v>0</v>
      </c>
      <c r="G140" s="3">
        <v>1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1</v>
      </c>
      <c r="P140" s="3">
        <v>0</v>
      </c>
      <c r="Q140" s="3">
        <v>0</v>
      </c>
      <c r="R140" s="3">
        <v>0</v>
      </c>
      <c r="S140" s="3">
        <v>1</v>
      </c>
      <c r="T140" s="3">
        <v>0</v>
      </c>
      <c r="U140" s="3">
        <v>1</v>
      </c>
      <c r="V140" s="3">
        <v>1</v>
      </c>
      <c r="W140" s="3">
        <v>1</v>
      </c>
      <c r="X140" s="3">
        <v>0.125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3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f t="shared" si="118"/>
        <v>0.125</v>
      </c>
      <c r="AT140" s="3">
        <f t="shared" si="119"/>
        <v>0.5</v>
      </c>
      <c r="AU140" s="3">
        <v>40000</v>
      </c>
      <c r="AV140" s="3">
        <f t="shared" si="120"/>
        <v>0</v>
      </c>
      <c r="AW140" s="3">
        <f t="shared" si="121"/>
        <v>0</v>
      </c>
      <c r="AX140" s="3">
        <f t="shared" si="122"/>
        <v>2.2000000000000002</v>
      </c>
      <c r="AY140" s="3">
        <v>3800</v>
      </c>
      <c r="AZ140" s="3">
        <f t="shared" si="123"/>
        <v>836000</v>
      </c>
      <c r="BA140" s="3">
        <f t="shared" si="124"/>
        <v>3344000</v>
      </c>
    </row>
    <row r="141" spans="1:53">
      <c r="A141" s="3">
        <v>18</v>
      </c>
      <c r="B141" s="3" t="s">
        <v>273</v>
      </c>
      <c r="C141" s="3">
        <v>0.125</v>
      </c>
      <c r="D141" s="3">
        <v>0.6</v>
      </c>
      <c r="E141" s="3">
        <v>0</v>
      </c>
      <c r="F141" s="3">
        <v>0</v>
      </c>
      <c r="G141" s="3">
        <v>1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1</v>
      </c>
      <c r="P141" s="3">
        <v>0</v>
      </c>
      <c r="Q141" s="3">
        <v>0</v>
      </c>
      <c r="R141" s="3">
        <v>0</v>
      </c>
      <c r="S141" s="3">
        <v>1</v>
      </c>
      <c r="T141" s="3">
        <v>0</v>
      </c>
      <c r="U141" s="3">
        <v>0</v>
      </c>
      <c r="V141" s="3">
        <v>2</v>
      </c>
      <c r="W141" s="3">
        <v>1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3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f t="shared" si="118"/>
        <v>0</v>
      </c>
      <c r="AT141" s="3">
        <f t="shared" si="119"/>
        <v>0</v>
      </c>
      <c r="AU141" s="3">
        <v>40000</v>
      </c>
      <c r="AV141" s="3">
        <f t="shared" si="120"/>
        <v>0</v>
      </c>
      <c r="AW141" s="3">
        <f t="shared" si="121"/>
        <v>0</v>
      </c>
      <c r="AX141" s="3">
        <f t="shared" si="122"/>
        <v>1.2</v>
      </c>
      <c r="AY141" s="3">
        <v>3800</v>
      </c>
      <c r="AZ141" s="3">
        <f t="shared" si="123"/>
        <v>456000</v>
      </c>
      <c r="BA141" s="3">
        <f t="shared" si="124"/>
        <v>3648000</v>
      </c>
    </row>
    <row r="142" spans="1:53">
      <c r="A142" s="3">
        <v>19</v>
      </c>
      <c r="B142" s="3" t="s">
        <v>274</v>
      </c>
      <c r="C142" s="3">
        <v>0.4</v>
      </c>
      <c r="D142" s="3">
        <v>2.2999999999999998</v>
      </c>
      <c r="E142" s="3">
        <v>1</v>
      </c>
      <c r="F142" s="3">
        <v>5</v>
      </c>
      <c r="G142" s="3">
        <v>1</v>
      </c>
      <c r="H142" s="3">
        <v>0.625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1</v>
      </c>
      <c r="P142" s="3">
        <v>0</v>
      </c>
      <c r="Q142" s="3">
        <v>0</v>
      </c>
      <c r="R142" s="3">
        <v>0</v>
      </c>
      <c r="S142" s="3">
        <v>1</v>
      </c>
      <c r="T142" s="3">
        <v>0</v>
      </c>
      <c r="U142" s="3">
        <v>1</v>
      </c>
      <c r="V142" s="3">
        <v>2</v>
      </c>
      <c r="W142" s="3">
        <v>1</v>
      </c>
      <c r="X142" s="3">
        <v>0.25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3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f t="shared" si="118"/>
        <v>0.875</v>
      </c>
      <c r="AT142" s="3">
        <f t="shared" si="119"/>
        <v>2.1875</v>
      </c>
      <c r="AU142" s="3">
        <v>40000</v>
      </c>
      <c r="AV142" s="3">
        <f t="shared" si="120"/>
        <v>0</v>
      </c>
      <c r="AW142" s="3">
        <f t="shared" si="121"/>
        <v>0</v>
      </c>
      <c r="AX142" s="3">
        <f t="shared" si="122"/>
        <v>4.6000000000000005</v>
      </c>
      <c r="AY142" s="3">
        <v>3800</v>
      </c>
      <c r="AZ142" s="3">
        <f t="shared" si="123"/>
        <v>1748000.0000000005</v>
      </c>
      <c r="BA142" s="3">
        <f t="shared" si="124"/>
        <v>4370000.0000000009</v>
      </c>
    </row>
    <row r="143" spans="1:53">
      <c r="A143" s="3">
        <v>20</v>
      </c>
      <c r="B143" s="3" t="s">
        <v>275</v>
      </c>
      <c r="C143" s="3">
        <v>0.25</v>
      </c>
      <c r="D143" s="3">
        <v>1.3</v>
      </c>
      <c r="E143" s="3">
        <v>0</v>
      </c>
      <c r="F143" s="3">
        <v>0</v>
      </c>
      <c r="G143" s="3">
        <v>1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1</v>
      </c>
      <c r="P143" s="3">
        <v>0</v>
      </c>
      <c r="Q143" s="3">
        <v>0</v>
      </c>
      <c r="R143" s="3">
        <v>0</v>
      </c>
      <c r="S143" s="3">
        <v>1</v>
      </c>
      <c r="T143" s="3">
        <v>0</v>
      </c>
      <c r="U143" s="3">
        <v>1</v>
      </c>
      <c r="V143" s="3">
        <v>1</v>
      </c>
      <c r="W143" s="3">
        <v>1</v>
      </c>
      <c r="X143" s="3">
        <v>0.125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3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f t="shared" si="118"/>
        <v>0.125</v>
      </c>
      <c r="AT143" s="3">
        <f t="shared" si="119"/>
        <v>0.5</v>
      </c>
      <c r="AU143" s="3">
        <v>40000</v>
      </c>
      <c r="AV143" s="3">
        <f t="shared" si="120"/>
        <v>0</v>
      </c>
      <c r="AW143" s="3">
        <f t="shared" si="121"/>
        <v>0</v>
      </c>
      <c r="AX143" s="3">
        <f t="shared" si="122"/>
        <v>2.6</v>
      </c>
      <c r="AY143" s="3">
        <v>3800</v>
      </c>
      <c r="AZ143" s="3">
        <f t="shared" si="123"/>
        <v>988000</v>
      </c>
      <c r="BA143" s="3">
        <f t="shared" si="124"/>
        <v>3952000</v>
      </c>
    </row>
    <row r="144" spans="1:53">
      <c r="A144" s="3">
        <v>21</v>
      </c>
      <c r="B144" s="3" t="s">
        <v>276</v>
      </c>
      <c r="C144" s="3">
        <v>0.25</v>
      </c>
      <c r="D144" s="3">
        <v>1.5</v>
      </c>
      <c r="E144" s="3">
        <v>0</v>
      </c>
      <c r="F144" s="3">
        <v>0</v>
      </c>
      <c r="G144" s="3">
        <v>1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1</v>
      </c>
      <c r="P144" s="3">
        <v>0</v>
      </c>
      <c r="Q144" s="3">
        <v>0</v>
      </c>
      <c r="R144" s="3">
        <v>0</v>
      </c>
      <c r="S144" s="3">
        <v>1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3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f t="shared" si="118"/>
        <v>0</v>
      </c>
      <c r="AT144" s="3">
        <f t="shared" si="119"/>
        <v>0</v>
      </c>
      <c r="AU144" s="3">
        <v>40000</v>
      </c>
      <c r="AV144" s="3">
        <f t="shared" si="120"/>
        <v>0</v>
      </c>
      <c r="AW144" s="3">
        <f t="shared" si="121"/>
        <v>0</v>
      </c>
      <c r="AX144" s="3">
        <f t="shared" si="122"/>
        <v>3</v>
      </c>
      <c r="AY144" s="3">
        <v>3801</v>
      </c>
      <c r="AZ144" s="3">
        <f t="shared" si="123"/>
        <v>1140300</v>
      </c>
      <c r="BA144" s="3">
        <f t="shared" si="124"/>
        <v>4561200</v>
      </c>
    </row>
    <row r="145" spans="1:53">
      <c r="A145" s="3">
        <v>22</v>
      </c>
      <c r="B145" s="3" t="s">
        <v>277</v>
      </c>
      <c r="C145" s="3">
        <v>0.25</v>
      </c>
      <c r="D145" s="3">
        <v>1.2</v>
      </c>
      <c r="E145" s="3">
        <v>0</v>
      </c>
      <c r="F145" s="3">
        <v>0</v>
      </c>
      <c r="G145" s="3">
        <v>1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1</v>
      </c>
      <c r="P145" s="3">
        <v>0</v>
      </c>
      <c r="Q145" s="3">
        <v>0</v>
      </c>
      <c r="R145" s="3">
        <v>0</v>
      </c>
      <c r="S145" s="3">
        <v>1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3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f t="shared" si="118"/>
        <v>0</v>
      </c>
      <c r="AT145" s="3">
        <f t="shared" si="119"/>
        <v>0</v>
      </c>
      <c r="AU145" s="3">
        <v>40000</v>
      </c>
      <c r="AV145" s="3">
        <f t="shared" si="120"/>
        <v>0</v>
      </c>
      <c r="AW145" s="3">
        <f t="shared" si="121"/>
        <v>0</v>
      </c>
      <c r="AX145" s="3">
        <f t="shared" si="122"/>
        <v>2.4</v>
      </c>
      <c r="AY145" s="3">
        <v>3802</v>
      </c>
      <c r="AZ145" s="3">
        <f t="shared" si="123"/>
        <v>912479.99999999988</v>
      </c>
      <c r="BA145" s="3">
        <f t="shared" si="124"/>
        <v>3649919.9999999995</v>
      </c>
    </row>
    <row r="146" spans="1:53">
      <c r="A146" s="3">
        <v>23</v>
      </c>
      <c r="B146" s="3" t="s">
        <v>203</v>
      </c>
      <c r="C146" s="3">
        <v>0.5</v>
      </c>
      <c r="D146" s="3">
        <v>2</v>
      </c>
      <c r="E146" s="3">
        <v>0</v>
      </c>
      <c r="F146" s="3">
        <v>0</v>
      </c>
      <c r="G146" s="3">
        <v>1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1</v>
      </c>
      <c r="P146" s="3">
        <v>0</v>
      </c>
      <c r="Q146" s="3">
        <v>0</v>
      </c>
      <c r="R146" s="3">
        <v>0</v>
      </c>
      <c r="S146" s="3">
        <v>1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3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f t="shared" si="118"/>
        <v>0</v>
      </c>
      <c r="AT146" s="3">
        <f t="shared" si="119"/>
        <v>0</v>
      </c>
      <c r="AU146" s="3">
        <v>40000</v>
      </c>
      <c r="AV146" s="3">
        <f t="shared" si="120"/>
        <v>0</v>
      </c>
      <c r="AW146" s="3">
        <f t="shared" si="121"/>
        <v>0</v>
      </c>
      <c r="AX146" s="3">
        <f t="shared" si="122"/>
        <v>4</v>
      </c>
      <c r="AY146" s="3">
        <v>3803</v>
      </c>
      <c r="AZ146" s="3">
        <f t="shared" si="123"/>
        <v>1521200</v>
      </c>
      <c r="BA146" s="3">
        <f t="shared" si="124"/>
        <v>3042400</v>
      </c>
    </row>
    <row r="147" spans="1:53">
      <c r="A147" s="3">
        <v>24</v>
      </c>
      <c r="B147" s="3" t="s">
        <v>224</v>
      </c>
      <c r="C147" s="3">
        <v>0.75</v>
      </c>
      <c r="D147" s="3">
        <v>3.5</v>
      </c>
      <c r="E147" s="3">
        <v>0</v>
      </c>
      <c r="F147" s="3">
        <v>0</v>
      </c>
      <c r="G147" s="3">
        <v>1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1</v>
      </c>
      <c r="P147" s="3">
        <v>0</v>
      </c>
      <c r="Q147" s="3">
        <v>0</v>
      </c>
      <c r="R147" s="3">
        <v>0</v>
      </c>
      <c r="S147" s="3">
        <v>1</v>
      </c>
      <c r="T147" s="3">
        <v>0</v>
      </c>
      <c r="U147" s="3">
        <v>1</v>
      </c>
      <c r="V147" s="3">
        <v>1</v>
      </c>
      <c r="W147" s="3">
        <v>1</v>
      </c>
      <c r="X147" s="3">
        <v>0.125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3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f t="shared" si="118"/>
        <v>0.125</v>
      </c>
      <c r="AT147" s="3">
        <f t="shared" si="119"/>
        <v>0.16666666666666666</v>
      </c>
      <c r="AU147" s="3">
        <v>40000</v>
      </c>
      <c r="AV147" s="3">
        <f t="shared" si="120"/>
        <v>0</v>
      </c>
      <c r="AW147" s="3">
        <f t="shared" si="121"/>
        <v>0</v>
      </c>
      <c r="AX147" s="3">
        <f t="shared" si="122"/>
        <v>7</v>
      </c>
      <c r="AY147" s="3">
        <v>3804</v>
      </c>
      <c r="AZ147" s="3">
        <f t="shared" si="123"/>
        <v>2662800</v>
      </c>
      <c r="BA147" s="3">
        <f t="shared" si="124"/>
        <v>3550400</v>
      </c>
    </row>
    <row r="148" spans="1:53">
      <c r="A148" s="3">
        <v>25</v>
      </c>
      <c r="B148" s="3" t="s">
        <v>278</v>
      </c>
      <c r="C148" s="3">
        <v>0.25</v>
      </c>
      <c r="D148" s="3">
        <v>1.4</v>
      </c>
      <c r="E148" s="3">
        <v>0</v>
      </c>
      <c r="F148" s="3">
        <v>0</v>
      </c>
      <c r="G148" s="3">
        <v>1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1</v>
      </c>
      <c r="P148" s="3">
        <v>0</v>
      </c>
      <c r="Q148" s="3">
        <v>0</v>
      </c>
      <c r="R148" s="3">
        <v>0</v>
      </c>
      <c r="S148" s="3">
        <v>1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3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f t="shared" si="118"/>
        <v>0</v>
      </c>
      <c r="AT148" s="3">
        <f t="shared" si="119"/>
        <v>0</v>
      </c>
      <c r="AU148" s="3">
        <v>40000</v>
      </c>
      <c r="AV148" s="3">
        <f t="shared" si="120"/>
        <v>0</v>
      </c>
      <c r="AW148" s="3">
        <f t="shared" si="121"/>
        <v>0</v>
      </c>
      <c r="AX148" s="3">
        <f t="shared" si="122"/>
        <v>2.8000000000000003</v>
      </c>
      <c r="AY148" s="3">
        <v>3805</v>
      </c>
      <c r="AZ148" s="3">
        <f t="shared" si="123"/>
        <v>1065400.0000000002</v>
      </c>
      <c r="BA148" s="3">
        <f t="shared" si="124"/>
        <v>4261600.0000000009</v>
      </c>
    </row>
    <row r="149" spans="1:53">
      <c r="A149" s="3">
        <v>26</v>
      </c>
      <c r="B149" s="3" t="s">
        <v>279</v>
      </c>
      <c r="C149" s="3">
        <v>0.6</v>
      </c>
      <c r="D149" s="3">
        <v>2.8</v>
      </c>
      <c r="E149" s="3">
        <v>0</v>
      </c>
      <c r="F149" s="3">
        <v>0</v>
      </c>
      <c r="G149" s="3">
        <v>1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1</v>
      </c>
      <c r="P149" s="3">
        <v>0</v>
      </c>
      <c r="Q149" s="3">
        <v>0</v>
      </c>
      <c r="R149" s="3">
        <v>0</v>
      </c>
      <c r="S149" s="3">
        <v>1</v>
      </c>
      <c r="T149" s="3">
        <v>0</v>
      </c>
      <c r="U149" s="3">
        <v>1</v>
      </c>
      <c r="V149" s="3">
        <v>1</v>
      </c>
      <c r="W149" s="3">
        <v>1</v>
      </c>
      <c r="X149" s="3">
        <v>0.125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3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f t="shared" si="118"/>
        <v>0.125</v>
      </c>
      <c r="AT149" s="3">
        <f t="shared" si="119"/>
        <v>0.20833333333333334</v>
      </c>
      <c r="AU149" s="3">
        <v>40000</v>
      </c>
      <c r="AV149" s="3">
        <f t="shared" si="120"/>
        <v>0</v>
      </c>
      <c r="AW149" s="3">
        <f t="shared" si="121"/>
        <v>0</v>
      </c>
      <c r="AX149" s="3">
        <f t="shared" si="122"/>
        <v>5.6000000000000005</v>
      </c>
      <c r="AY149" s="3">
        <v>3806</v>
      </c>
      <c r="AZ149" s="3">
        <f t="shared" si="123"/>
        <v>2131360</v>
      </c>
      <c r="BA149" s="3">
        <f t="shared" si="124"/>
        <v>3552266.666666667</v>
      </c>
    </row>
    <row r="150" spans="1:53">
      <c r="A150" s="3">
        <v>27</v>
      </c>
      <c r="B150" s="3" t="s">
        <v>280</v>
      </c>
      <c r="C150" s="3">
        <v>0.8</v>
      </c>
      <c r="D150" s="3">
        <v>4</v>
      </c>
      <c r="E150" s="3">
        <v>0</v>
      </c>
      <c r="F150" s="3">
        <v>0</v>
      </c>
      <c r="G150" s="3">
        <v>1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1</v>
      </c>
      <c r="P150" s="3">
        <v>0</v>
      </c>
      <c r="Q150" s="3">
        <v>1</v>
      </c>
      <c r="R150" s="3">
        <v>2</v>
      </c>
      <c r="S150" s="3">
        <v>1</v>
      </c>
      <c r="T150" s="3">
        <v>0.25</v>
      </c>
      <c r="U150" s="3">
        <v>1</v>
      </c>
      <c r="V150" s="3">
        <v>1</v>
      </c>
      <c r="W150" s="3">
        <v>1</v>
      </c>
      <c r="X150" s="3">
        <v>0.125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3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f t="shared" si="118"/>
        <v>0.375</v>
      </c>
      <c r="AT150" s="3">
        <f t="shared" si="119"/>
        <v>0.46875</v>
      </c>
      <c r="AU150" s="3">
        <v>40000</v>
      </c>
      <c r="AV150" s="3">
        <f t="shared" si="120"/>
        <v>0</v>
      </c>
      <c r="AW150" s="3">
        <f t="shared" si="121"/>
        <v>0</v>
      </c>
      <c r="AX150" s="3">
        <f t="shared" si="122"/>
        <v>8</v>
      </c>
      <c r="AY150" s="3">
        <v>3807</v>
      </c>
      <c r="AZ150" s="3">
        <f t="shared" si="123"/>
        <v>3045600</v>
      </c>
      <c r="BA150" s="3">
        <f t="shared" si="124"/>
        <v>3807000</v>
      </c>
    </row>
    <row r="151" spans="1:53">
      <c r="A151" s="3">
        <v>28</v>
      </c>
      <c r="B151" s="3" t="s">
        <v>281</v>
      </c>
      <c r="C151" s="3">
        <v>0.3</v>
      </c>
      <c r="D151" s="3">
        <v>1.7</v>
      </c>
      <c r="E151" s="3">
        <v>0</v>
      </c>
      <c r="F151" s="3">
        <v>0</v>
      </c>
      <c r="G151" s="3">
        <v>1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1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3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f t="shared" si="118"/>
        <v>0</v>
      </c>
      <c r="AT151" s="3">
        <f t="shared" si="119"/>
        <v>0</v>
      </c>
      <c r="AU151" s="3">
        <v>40000</v>
      </c>
      <c r="AV151" s="3">
        <f t="shared" si="120"/>
        <v>0</v>
      </c>
      <c r="AW151" s="3">
        <f t="shared" si="121"/>
        <v>0</v>
      </c>
      <c r="AX151" s="3">
        <f t="shared" si="122"/>
        <v>3.4000000000000004</v>
      </c>
      <c r="AY151" s="3">
        <v>3808</v>
      </c>
      <c r="AZ151" s="3">
        <f t="shared" si="123"/>
        <v>1294720</v>
      </c>
      <c r="BA151" s="3">
        <f t="shared" si="124"/>
        <v>4315733.333333334</v>
      </c>
    </row>
    <row r="152" spans="1:53">
      <c r="A152" s="3">
        <v>29</v>
      </c>
      <c r="B152" s="3" t="s">
        <v>282</v>
      </c>
      <c r="C152" s="3">
        <v>0.25</v>
      </c>
      <c r="D152" s="3">
        <v>1.6</v>
      </c>
      <c r="E152" s="3">
        <v>0</v>
      </c>
      <c r="F152" s="3">
        <v>0</v>
      </c>
      <c r="G152" s="3">
        <v>1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1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3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f t="shared" si="118"/>
        <v>0</v>
      </c>
      <c r="AT152" s="3">
        <f t="shared" si="119"/>
        <v>0</v>
      </c>
      <c r="AU152" s="3">
        <v>40000</v>
      </c>
      <c r="AV152" s="3">
        <f t="shared" si="120"/>
        <v>0</v>
      </c>
      <c r="AW152" s="3">
        <f t="shared" si="121"/>
        <v>0</v>
      </c>
      <c r="AX152" s="3">
        <f t="shared" si="122"/>
        <v>3.2</v>
      </c>
      <c r="AY152" s="3">
        <v>3809</v>
      </c>
      <c r="AZ152" s="3">
        <f t="shared" si="123"/>
        <v>1218880</v>
      </c>
      <c r="BA152" s="3">
        <f t="shared" si="124"/>
        <v>4875520</v>
      </c>
    </row>
    <row r="153" spans="1:53">
      <c r="A153" s="3">
        <v>30</v>
      </c>
      <c r="B153" s="3" t="s">
        <v>283</v>
      </c>
      <c r="C153" s="3">
        <v>0.25</v>
      </c>
      <c r="D153" s="3">
        <v>1.5</v>
      </c>
      <c r="E153" s="3">
        <v>0</v>
      </c>
      <c r="F153" s="3">
        <v>0</v>
      </c>
      <c r="G153" s="3">
        <v>1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1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3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f t="shared" si="118"/>
        <v>0</v>
      </c>
      <c r="AT153" s="3">
        <f t="shared" si="119"/>
        <v>0</v>
      </c>
      <c r="AU153" s="3">
        <v>40000</v>
      </c>
      <c r="AV153" s="3">
        <f t="shared" si="120"/>
        <v>0</v>
      </c>
      <c r="AW153" s="3">
        <f t="shared" si="121"/>
        <v>0</v>
      </c>
      <c r="AX153" s="3">
        <f t="shared" si="122"/>
        <v>3</v>
      </c>
      <c r="AY153" s="3">
        <v>3810</v>
      </c>
      <c r="AZ153" s="3">
        <f t="shared" si="123"/>
        <v>1143000</v>
      </c>
      <c r="BA153" s="3">
        <f t="shared" si="124"/>
        <v>4572000</v>
      </c>
    </row>
    <row r="154" spans="1:53">
      <c r="A154" s="3">
        <v>31</v>
      </c>
      <c r="B154" s="3" t="s">
        <v>249</v>
      </c>
      <c r="C154" s="3">
        <v>0.28000000000000003</v>
      </c>
      <c r="D154" s="3">
        <v>1.7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1</v>
      </c>
      <c r="R154" s="3">
        <v>1</v>
      </c>
      <c r="S154" s="3">
        <v>1</v>
      </c>
      <c r="T154" s="3">
        <v>0.125</v>
      </c>
      <c r="U154" s="3">
        <v>1</v>
      </c>
      <c r="V154" s="3">
        <v>1</v>
      </c>
      <c r="W154" s="3">
        <v>1</v>
      </c>
      <c r="X154" s="3">
        <v>0.125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1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f>SUM(AR154,AN154,AJ154,AF154,AB154,X154,T154,P154,L154,H154)</f>
        <v>0.25</v>
      </c>
      <c r="AT154" s="3">
        <f>AS154/C154</f>
        <v>0.89285714285714279</v>
      </c>
      <c r="AU154" s="3">
        <v>40000</v>
      </c>
      <c r="AV154" s="3">
        <f>AU154*AB154*L154*T154</f>
        <v>0</v>
      </c>
      <c r="AW154" s="3">
        <f>AV154/C154</f>
        <v>0</v>
      </c>
      <c r="AX154" s="3">
        <f>20*D154/100*10</f>
        <v>3.4000000000000004</v>
      </c>
      <c r="AY154" s="3">
        <v>3800</v>
      </c>
      <c r="AZ154" s="3">
        <f>AX154*AY154*100</f>
        <v>1292000.0000000002</v>
      </c>
      <c r="BA154" s="3">
        <f>AZ154/C154</f>
        <v>4614285.7142857146</v>
      </c>
    </row>
    <row r="155" spans="1:53">
      <c r="A155" s="3">
        <v>32</v>
      </c>
      <c r="B155" s="3" t="s">
        <v>223</v>
      </c>
      <c r="C155" s="3">
        <v>1</v>
      </c>
      <c r="D155" s="3">
        <v>4.8</v>
      </c>
      <c r="E155" s="3">
        <v>1</v>
      </c>
      <c r="F155" s="3">
        <v>5</v>
      </c>
      <c r="G155" s="3">
        <v>1</v>
      </c>
      <c r="H155" s="3">
        <v>0.625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1</v>
      </c>
      <c r="R155" s="3">
        <v>0</v>
      </c>
      <c r="S155" s="3">
        <v>1</v>
      </c>
      <c r="T155" s="3">
        <v>0</v>
      </c>
      <c r="U155" s="3">
        <v>2</v>
      </c>
      <c r="V155" s="3">
        <v>2</v>
      </c>
      <c r="W155" s="3">
        <v>1</v>
      </c>
      <c r="X155" s="3">
        <v>0.5</v>
      </c>
      <c r="Y155" s="3">
        <v>0</v>
      </c>
      <c r="Z155" s="3">
        <v>0</v>
      </c>
      <c r="AA155" s="3">
        <v>0</v>
      </c>
      <c r="AB155" s="3">
        <v>0</v>
      </c>
      <c r="AC155" s="3">
        <v>1</v>
      </c>
      <c r="AD155" s="3">
        <v>4</v>
      </c>
      <c r="AE155" s="3">
        <v>3</v>
      </c>
      <c r="AF155" s="3">
        <v>1.5</v>
      </c>
      <c r="AG155" s="3">
        <v>1</v>
      </c>
      <c r="AH155" s="3">
        <v>5</v>
      </c>
      <c r="AI155" s="3">
        <v>3</v>
      </c>
      <c r="AJ155" s="3">
        <v>1.875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f t="shared" ref="AS155:AS163" si="125">SUM(AR155,AN155,AJ155,AF155,AB155,X155,T155,P155,L155,H155)</f>
        <v>4.5</v>
      </c>
      <c r="AT155" s="3">
        <f t="shared" ref="AT155:AT163" si="126">AS155/C155</f>
        <v>4.5</v>
      </c>
      <c r="AU155" s="3">
        <v>40000</v>
      </c>
      <c r="AV155" s="3">
        <f t="shared" ref="AV155:AV163" si="127">AU155*AB155*L155*T155</f>
        <v>0</v>
      </c>
      <c r="AW155" s="3">
        <f t="shared" ref="AW155:AW163" si="128">AV155/C155</f>
        <v>0</v>
      </c>
      <c r="AX155" s="3">
        <f t="shared" ref="AX155:AX163" si="129">20*D155/100*10</f>
        <v>9.6</v>
      </c>
      <c r="AY155" s="3">
        <v>3800</v>
      </c>
      <c r="AZ155" s="3">
        <f t="shared" ref="AZ155:AZ163" si="130">AX155*AY155*100</f>
        <v>3648000</v>
      </c>
      <c r="BA155" s="3">
        <f t="shared" ref="BA155:BA163" si="131">AZ155/C155</f>
        <v>3648000</v>
      </c>
    </row>
    <row r="156" spans="1:53">
      <c r="A156" s="3">
        <v>33</v>
      </c>
      <c r="B156" s="3" t="s">
        <v>250</v>
      </c>
      <c r="C156" s="3">
        <v>0.5</v>
      </c>
      <c r="D156" s="3">
        <v>2.6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1</v>
      </c>
      <c r="R156" s="3">
        <v>1</v>
      </c>
      <c r="S156" s="3">
        <v>1</v>
      </c>
      <c r="T156" s="3">
        <v>0.125</v>
      </c>
      <c r="U156" s="3">
        <v>1</v>
      </c>
      <c r="V156" s="3">
        <v>2</v>
      </c>
      <c r="W156" s="3">
        <v>1</v>
      </c>
      <c r="X156" s="3">
        <v>0.25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2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f t="shared" si="125"/>
        <v>0.375</v>
      </c>
      <c r="AT156" s="3">
        <f t="shared" si="126"/>
        <v>0.75</v>
      </c>
      <c r="AU156" s="3">
        <v>40000</v>
      </c>
      <c r="AV156" s="3">
        <f t="shared" si="127"/>
        <v>0</v>
      </c>
      <c r="AW156" s="3">
        <f t="shared" si="128"/>
        <v>0</v>
      </c>
      <c r="AX156" s="3">
        <f t="shared" si="129"/>
        <v>5.2</v>
      </c>
      <c r="AY156" s="3">
        <v>3800</v>
      </c>
      <c r="AZ156" s="3">
        <f t="shared" si="130"/>
        <v>1976000</v>
      </c>
      <c r="BA156" s="3">
        <f t="shared" si="131"/>
        <v>3952000</v>
      </c>
    </row>
    <row r="157" spans="1:53">
      <c r="A157" s="3">
        <v>34</v>
      </c>
      <c r="B157" s="3" t="s">
        <v>251</v>
      </c>
      <c r="C157" s="3">
        <v>1.5</v>
      </c>
      <c r="D157" s="3">
        <v>7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1</v>
      </c>
      <c r="T157" s="3">
        <v>0</v>
      </c>
      <c r="U157" s="3">
        <v>1</v>
      </c>
      <c r="V157" s="3">
        <v>1</v>
      </c>
      <c r="W157" s="3">
        <v>1</v>
      </c>
      <c r="X157" s="3">
        <v>0.125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3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f t="shared" si="125"/>
        <v>0.125</v>
      </c>
      <c r="AT157" s="3">
        <f t="shared" si="126"/>
        <v>8.3333333333333329E-2</v>
      </c>
      <c r="AU157" s="3">
        <v>40000</v>
      </c>
      <c r="AV157" s="3">
        <f t="shared" si="127"/>
        <v>0</v>
      </c>
      <c r="AW157" s="3">
        <f t="shared" si="128"/>
        <v>0</v>
      </c>
      <c r="AX157" s="3">
        <f t="shared" si="129"/>
        <v>14</v>
      </c>
      <c r="AY157" s="3">
        <v>3800</v>
      </c>
      <c r="AZ157" s="3">
        <f t="shared" si="130"/>
        <v>5320000</v>
      </c>
      <c r="BA157" s="3">
        <f t="shared" si="131"/>
        <v>3546666.6666666665</v>
      </c>
    </row>
    <row r="158" spans="1:53">
      <c r="A158" s="3">
        <v>35</v>
      </c>
      <c r="B158" s="3" t="s">
        <v>252</v>
      </c>
      <c r="C158" s="3">
        <v>0.125</v>
      </c>
      <c r="D158" s="3">
        <v>0.6</v>
      </c>
      <c r="E158" s="3">
        <v>1</v>
      </c>
      <c r="F158" s="3">
        <v>5</v>
      </c>
      <c r="G158" s="3">
        <v>1</v>
      </c>
      <c r="H158" s="3">
        <v>0.625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1</v>
      </c>
      <c r="R158" s="3">
        <v>2</v>
      </c>
      <c r="S158" s="3">
        <v>1</v>
      </c>
      <c r="T158" s="3">
        <v>0.25</v>
      </c>
      <c r="U158" s="3">
        <v>1</v>
      </c>
      <c r="V158" s="3">
        <v>1</v>
      </c>
      <c r="W158" s="3">
        <v>1</v>
      </c>
      <c r="X158" s="3">
        <v>0.125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1</v>
      </c>
      <c r="AH158" s="3">
        <v>2</v>
      </c>
      <c r="AI158" s="3">
        <v>3</v>
      </c>
      <c r="AJ158" s="3">
        <v>0.75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f t="shared" si="125"/>
        <v>1.75</v>
      </c>
      <c r="AT158" s="3">
        <f t="shared" si="126"/>
        <v>14</v>
      </c>
      <c r="AU158" s="3">
        <v>40000</v>
      </c>
      <c r="AV158" s="3">
        <f t="shared" si="127"/>
        <v>0</v>
      </c>
      <c r="AW158" s="3">
        <f t="shared" si="128"/>
        <v>0</v>
      </c>
      <c r="AX158" s="3">
        <f t="shared" si="129"/>
        <v>1.2</v>
      </c>
      <c r="AY158" s="3">
        <v>3800</v>
      </c>
      <c r="AZ158" s="3">
        <f t="shared" si="130"/>
        <v>456000</v>
      </c>
      <c r="BA158" s="3">
        <f t="shared" si="131"/>
        <v>3648000</v>
      </c>
    </row>
    <row r="159" spans="1:53">
      <c r="A159" s="3">
        <v>36</v>
      </c>
      <c r="B159" s="3" t="s">
        <v>203</v>
      </c>
      <c r="C159" s="3">
        <v>0.75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1</v>
      </c>
      <c r="R159" s="3">
        <v>1</v>
      </c>
      <c r="S159" s="3">
        <v>1</v>
      </c>
      <c r="T159" s="3">
        <v>0.125</v>
      </c>
      <c r="U159" s="3">
        <v>2</v>
      </c>
      <c r="V159" s="3">
        <v>3</v>
      </c>
      <c r="W159" s="3">
        <v>1</v>
      </c>
      <c r="X159" s="3">
        <v>0.75</v>
      </c>
      <c r="Y159" s="3">
        <v>0</v>
      </c>
      <c r="Z159" s="3">
        <v>0</v>
      </c>
      <c r="AA159" s="3">
        <v>0</v>
      </c>
      <c r="AB159" s="3">
        <v>0</v>
      </c>
      <c r="AC159" s="3">
        <v>1</v>
      </c>
      <c r="AD159" s="3">
        <v>4</v>
      </c>
      <c r="AE159" s="3">
        <v>3</v>
      </c>
      <c r="AF159" s="3">
        <v>1.5</v>
      </c>
      <c r="AG159" s="3">
        <v>0</v>
      </c>
      <c r="AH159" s="3">
        <v>0</v>
      </c>
      <c r="AI159" s="3">
        <v>3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f t="shared" si="125"/>
        <v>2.375</v>
      </c>
      <c r="AT159" s="3">
        <f t="shared" si="126"/>
        <v>3.1666666666666665</v>
      </c>
      <c r="AU159" s="3">
        <v>40000</v>
      </c>
      <c r="AV159" s="3">
        <f t="shared" si="127"/>
        <v>0</v>
      </c>
      <c r="AW159" s="3">
        <f t="shared" si="128"/>
        <v>0</v>
      </c>
      <c r="AX159" s="3">
        <f t="shared" si="129"/>
        <v>6</v>
      </c>
      <c r="AY159" s="3">
        <v>3800</v>
      </c>
      <c r="AZ159" s="3">
        <f t="shared" si="130"/>
        <v>2280000</v>
      </c>
      <c r="BA159" s="3">
        <f t="shared" si="131"/>
        <v>3040000</v>
      </c>
    </row>
    <row r="160" spans="1:53">
      <c r="A160" s="3">
        <v>37</v>
      </c>
      <c r="B160" s="3" t="s">
        <v>253</v>
      </c>
      <c r="C160" s="3">
        <v>0.25</v>
      </c>
      <c r="D160" s="3">
        <v>1.6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1</v>
      </c>
      <c r="AD160" s="3">
        <v>5</v>
      </c>
      <c r="AE160" s="3">
        <v>2</v>
      </c>
      <c r="AF160" s="3">
        <v>1.25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f t="shared" si="125"/>
        <v>1.25</v>
      </c>
      <c r="AT160" s="3">
        <f t="shared" si="126"/>
        <v>5</v>
      </c>
      <c r="AU160" s="3">
        <v>40000</v>
      </c>
      <c r="AV160" s="3">
        <f t="shared" si="127"/>
        <v>0</v>
      </c>
      <c r="AW160" s="3">
        <f t="shared" si="128"/>
        <v>0</v>
      </c>
      <c r="AX160" s="3">
        <f t="shared" si="129"/>
        <v>3.2</v>
      </c>
      <c r="AY160" s="3">
        <v>3800</v>
      </c>
      <c r="AZ160" s="3">
        <f t="shared" si="130"/>
        <v>1216000</v>
      </c>
      <c r="BA160" s="3">
        <f t="shared" si="131"/>
        <v>4864000</v>
      </c>
    </row>
    <row r="161" spans="1:53">
      <c r="A161" s="3">
        <v>38</v>
      </c>
      <c r="B161" s="3" t="s">
        <v>254</v>
      </c>
      <c r="C161" s="3">
        <v>0.5</v>
      </c>
      <c r="D161" s="3">
        <v>2.5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1</v>
      </c>
      <c r="AD161" s="3">
        <v>4</v>
      </c>
      <c r="AE161" s="3">
        <v>3</v>
      </c>
      <c r="AF161" s="3">
        <v>1.5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f t="shared" si="125"/>
        <v>1.5</v>
      </c>
      <c r="AT161" s="3">
        <f t="shared" si="126"/>
        <v>3</v>
      </c>
      <c r="AU161" s="3">
        <v>40000</v>
      </c>
      <c r="AV161" s="3">
        <f t="shared" si="127"/>
        <v>0</v>
      </c>
      <c r="AW161" s="3">
        <f t="shared" si="128"/>
        <v>0</v>
      </c>
      <c r="AX161" s="3">
        <f t="shared" si="129"/>
        <v>5</v>
      </c>
      <c r="AY161" s="3">
        <v>3800</v>
      </c>
      <c r="AZ161" s="3">
        <f t="shared" si="130"/>
        <v>1900000</v>
      </c>
      <c r="BA161" s="3">
        <f t="shared" si="131"/>
        <v>3800000</v>
      </c>
    </row>
    <row r="162" spans="1:53">
      <c r="A162" s="3">
        <v>39</v>
      </c>
      <c r="B162" s="3" t="s">
        <v>255</v>
      </c>
      <c r="C162" s="3">
        <v>0.4</v>
      </c>
      <c r="D162" s="3">
        <v>1.2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1</v>
      </c>
      <c r="AD162" s="3">
        <v>5</v>
      </c>
      <c r="AE162" s="3">
        <v>2</v>
      </c>
      <c r="AF162" s="3">
        <v>1.25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f t="shared" si="125"/>
        <v>1.25</v>
      </c>
      <c r="AT162" s="3">
        <f t="shared" si="126"/>
        <v>3.125</v>
      </c>
      <c r="AU162" s="3">
        <v>40000</v>
      </c>
      <c r="AV162" s="3">
        <f t="shared" si="127"/>
        <v>0</v>
      </c>
      <c r="AW162" s="3">
        <f t="shared" si="128"/>
        <v>0</v>
      </c>
      <c r="AX162" s="3">
        <f t="shared" si="129"/>
        <v>2.4</v>
      </c>
      <c r="AY162" s="3">
        <v>3800</v>
      </c>
      <c r="AZ162" s="3">
        <f t="shared" si="130"/>
        <v>912000</v>
      </c>
      <c r="BA162" s="3">
        <f t="shared" si="131"/>
        <v>2280000</v>
      </c>
    </row>
    <row r="163" spans="1:53">
      <c r="A163" s="3">
        <v>40</v>
      </c>
      <c r="B163" s="3" t="s">
        <v>256</v>
      </c>
      <c r="C163" s="3">
        <v>0.2</v>
      </c>
      <c r="D163" s="3">
        <v>1.3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f t="shared" si="125"/>
        <v>0</v>
      </c>
      <c r="AT163" s="3">
        <f t="shared" si="126"/>
        <v>0</v>
      </c>
      <c r="AU163" s="3">
        <v>40000</v>
      </c>
      <c r="AV163" s="3">
        <f t="shared" si="127"/>
        <v>0</v>
      </c>
      <c r="AW163" s="3">
        <f t="shared" si="128"/>
        <v>0</v>
      </c>
      <c r="AX163" s="3">
        <f t="shared" si="129"/>
        <v>2.6</v>
      </c>
      <c r="AY163" s="3">
        <v>3800</v>
      </c>
      <c r="AZ163" s="3">
        <f t="shared" si="130"/>
        <v>988000</v>
      </c>
      <c r="BA163" s="3">
        <f t="shared" si="131"/>
        <v>4940000</v>
      </c>
    </row>
    <row r="164" spans="1:53">
      <c r="A164" s="3">
        <v>41</v>
      </c>
      <c r="B164" s="3" t="s">
        <v>285</v>
      </c>
      <c r="C164" s="3">
        <v>0.375</v>
      </c>
      <c r="D164" s="3">
        <v>1.8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f>SUM(AR164,AN164,AJ164,AF164,AB164,X164,T164,P164,L164,H164)</f>
        <v>0</v>
      </c>
      <c r="AT164" s="3">
        <f>AS164/C164</f>
        <v>0</v>
      </c>
      <c r="AU164" s="3">
        <v>40000</v>
      </c>
      <c r="AV164" s="3">
        <f>AU164*AB164*L164*T164</f>
        <v>0</v>
      </c>
      <c r="AW164" s="3">
        <f>AV164/C164</f>
        <v>0</v>
      </c>
      <c r="AX164" s="3">
        <f>20*D164/100*10</f>
        <v>3.5999999999999996</v>
      </c>
      <c r="AY164" s="3">
        <v>3800</v>
      </c>
      <c r="AZ164" s="3">
        <f>AX164*AY164*100</f>
        <v>1367999.9999999998</v>
      </c>
      <c r="BA164" s="3">
        <f>AZ164/C164</f>
        <v>3647999.9999999995</v>
      </c>
    </row>
    <row r="165" spans="1:53">
      <c r="A165" s="3">
        <v>42</v>
      </c>
      <c r="B165" s="3" t="s">
        <v>286</v>
      </c>
      <c r="C165" s="3">
        <v>0.125</v>
      </c>
      <c r="D165" s="3">
        <v>0.6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f t="shared" ref="AS165:AS173" si="132">SUM(AR165,AN165,AJ165,AF165,AB165,X165,T165,P165,L165,H165)</f>
        <v>0</v>
      </c>
      <c r="AT165" s="3">
        <f t="shared" ref="AT165:AT173" si="133">AS165/C165</f>
        <v>0</v>
      </c>
      <c r="AU165" s="3">
        <v>40000</v>
      </c>
      <c r="AV165" s="3">
        <f t="shared" ref="AV165:AV173" si="134">AU165*AB165*L165*T165</f>
        <v>0</v>
      </c>
      <c r="AW165" s="3">
        <f t="shared" ref="AW165:AW173" si="135">AV165/C165</f>
        <v>0</v>
      </c>
      <c r="AX165" s="3">
        <f t="shared" ref="AX165:AX173" si="136">20*D165/100*10</f>
        <v>1.2</v>
      </c>
      <c r="AY165" s="3">
        <v>3800</v>
      </c>
      <c r="AZ165" s="3">
        <f t="shared" ref="AZ165:AZ173" si="137">AX165*AY165*100</f>
        <v>456000</v>
      </c>
      <c r="BA165" s="3">
        <f t="shared" ref="BA165:BA173" si="138">AZ165/C165</f>
        <v>3648000</v>
      </c>
    </row>
    <row r="166" spans="1:53">
      <c r="A166" s="3">
        <v>43</v>
      </c>
      <c r="B166" s="3" t="s">
        <v>119</v>
      </c>
      <c r="C166" s="3">
        <v>0.125</v>
      </c>
      <c r="D166" s="3">
        <v>0.65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f t="shared" si="132"/>
        <v>0</v>
      </c>
      <c r="AT166" s="3">
        <f t="shared" si="133"/>
        <v>0</v>
      </c>
      <c r="AU166" s="3">
        <v>40000</v>
      </c>
      <c r="AV166" s="3">
        <f t="shared" si="134"/>
        <v>0</v>
      </c>
      <c r="AW166" s="3">
        <f t="shared" si="135"/>
        <v>0</v>
      </c>
      <c r="AX166" s="3">
        <f t="shared" si="136"/>
        <v>1.3</v>
      </c>
      <c r="AY166" s="3">
        <v>3800</v>
      </c>
      <c r="AZ166" s="3">
        <f t="shared" si="137"/>
        <v>494000</v>
      </c>
      <c r="BA166" s="3">
        <f t="shared" si="138"/>
        <v>3952000</v>
      </c>
    </row>
    <row r="167" spans="1:53">
      <c r="A167" s="3">
        <v>44</v>
      </c>
      <c r="B167" s="3" t="s">
        <v>294</v>
      </c>
      <c r="C167" s="3">
        <v>0.25</v>
      </c>
      <c r="D167" s="3">
        <v>1.2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f t="shared" si="132"/>
        <v>0</v>
      </c>
      <c r="AT167" s="3">
        <f t="shared" si="133"/>
        <v>0</v>
      </c>
      <c r="AU167" s="3">
        <v>40000</v>
      </c>
      <c r="AV167" s="3">
        <f t="shared" si="134"/>
        <v>0</v>
      </c>
      <c r="AW167" s="3">
        <f t="shared" si="135"/>
        <v>0</v>
      </c>
      <c r="AX167" s="3">
        <f t="shared" si="136"/>
        <v>2.4</v>
      </c>
      <c r="AY167" s="3">
        <v>3800</v>
      </c>
      <c r="AZ167" s="3">
        <f t="shared" si="137"/>
        <v>912000</v>
      </c>
      <c r="BA167" s="3">
        <f t="shared" si="138"/>
        <v>3648000</v>
      </c>
    </row>
    <row r="168" spans="1:53">
      <c r="A168" s="3">
        <v>45</v>
      </c>
      <c r="B168" s="3" t="s">
        <v>288</v>
      </c>
      <c r="C168" s="3">
        <v>0.38</v>
      </c>
      <c r="D168" s="3">
        <v>1.5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f t="shared" si="132"/>
        <v>0</v>
      </c>
      <c r="AT168" s="3">
        <f t="shared" si="133"/>
        <v>0</v>
      </c>
      <c r="AU168" s="3">
        <v>40000</v>
      </c>
      <c r="AV168" s="3">
        <f t="shared" si="134"/>
        <v>0</v>
      </c>
      <c r="AW168" s="3">
        <f t="shared" si="135"/>
        <v>0</v>
      </c>
      <c r="AX168" s="3">
        <f t="shared" si="136"/>
        <v>3</v>
      </c>
      <c r="AY168" s="3">
        <v>3800</v>
      </c>
      <c r="AZ168" s="3">
        <f t="shared" si="137"/>
        <v>1140000</v>
      </c>
      <c r="BA168" s="3">
        <f t="shared" si="138"/>
        <v>3000000</v>
      </c>
    </row>
    <row r="169" spans="1:53">
      <c r="A169" s="3">
        <v>46</v>
      </c>
      <c r="B169" s="3" t="s">
        <v>268</v>
      </c>
      <c r="C169" s="3">
        <v>0.8</v>
      </c>
      <c r="D169" s="3">
        <v>2.8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f t="shared" si="132"/>
        <v>0</v>
      </c>
      <c r="AT169" s="3">
        <f t="shared" si="133"/>
        <v>0</v>
      </c>
      <c r="AU169" s="3">
        <v>40000</v>
      </c>
      <c r="AV169" s="3">
        <f t="shared" si="134"/>
        <v>0</v>
      </c>
      <c r="AW169" s="3">
        <f t="shared" si="135"/>
        <v>0</v>
      </c>
      <c r="AX169" s="3">
        <f t="shared" si="136"/>
        <v>5.6000000000000005</v>
      </c>
      <c r="AY169" s="3">
        <v>3800</v>
      </c>
      <c r="AZ169" s="3">
        <f t="shared" si="137"/>
        <v>2128000.0000000005</v>
      </c>
      <c r="BA169" s="3">
        <f t="shared" si="138"/>
        <v>2660000.0000000005</v>
      </c>
    </row>
    <row r="170" spans="1:53">
      <c r="A170" s="3">
        <v>47</v>
      </c>
      <c r="B170" s="3" t="s">
        <v>270</v>
      </c>
      <c r="C170" s="3">
        <v>0.4</v>
      </c>
      <c r="D170" s="3">
        <v>1.8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1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3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f t="shared" si="132"/>
        <v>0</v>
      </c>
      <c r="AT170" s="3">
        <f t="shared" si="133"/>
        <v>0</v>
      </c>
      <c r="AU170" s="3">
        <v>40000</v>
      </c>
      <c r="AV170" s="3">
        <f t="shared" si="134"/>
        <v>0</v>
      </c>
      <c r="AW170" s="3">
        <f t="shared" si="135"/>
        <v>0</v>
      </c>
      <c r="AX170" s="3">
        <f t="shared" si="136"/>
        <v>3.5999999999999996</v>
      </c>
      <c r="AY170" s="3">
        <v>3800</v>
      </c>
      <c r="AZ170" s="3">
        <f t="shared" si="137"/>
        <v>1367999.9999999998</v>
      </c>
      <c r="BA170" s="3">
        <f t="shared" si="138"/>
        <v>3419999.9999999991</v>
      </c>
    </row>
    <row r="171" spans="1:53">
      <c r="A171" s="3">
        <v>48</v>
      </c>
      <c r="B171" s="3" t="s">
        <v>290</v>
      </c>
      <c r="C171" s="3">
        <v>0.75</v>
      </c>
      <c r="D171" s="3">
        <v>3.5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1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3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f t="shared" si="132"/>
        <v>0</v>
      </c>
      <c r="AT171" s="3">
        <f t="shared" si="133"/>
        <v>0</v>
      </c>
      <c r="AU171" s="3">
        <v>40000</v>
      </c>
      <c r="AV171" s="3">
        <f t="shared" si="134"/>
        <v>0</v>
      </c>
      <c r="AW171" s="3">
        <f t="shared" si="135"/>
        <v>0</v>
      </c>
      <c r="AX171" s="3">
        <f t="shared" si="136"/>
        <v>7</v>
      </c>
      <c r="AY171" s="3">
        <v>3800</v>
      </c>
      <c r="AZ171" s="3">
        <f t="shared" si="137"/>
        <v>2660000</v>
      </c>
      <c r="BA171" s="3">
        <f t="shared" si="138"/>
        <v>3546666.6666666665</v>
      </c>
    </row>
    <row r="172" spans="1:53">
      <c r="A172" s="3">
        <v>49</v>
      </c>
      <c r="B172" s="3" t="s">
        <v>291</v>
      </c>
      <c r="C172" s="3">
        <v>0.2</v>
      </c>
      <c r="D172" s="3">
        <v>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1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3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f t="shared" si="132"/>
        <v>0</v>
      </c>
      <c r="AT172" s="3">
        <f t="shared" si="133"/>
        <v>0</v>
      </c>
      <c r="AU172" s="3">
        <v>40000</v>
      </c>
      <c r="AV172" s="3">
        <f t="shared" si="134"/>
        <v>0</v>
      </c>
      <c r="AW172" s="3">
        <f t="shared" si="135"/>
        <v>0</v>
      </c>
      <c r="AX172" s="3">
        <f t="shared" si="136"/>
        <v>2</v>
      </c>
      <c r="AY172" s="3">
        <v>3800</v>
      </c>
      <c r="AZ172" s="3">
        <f t="shared" si="137"/>
        <v>760000</v>
      </c>
      <c r="BA172" s="3">
        <f t="shared" si="138"/>
        <v>3800000</v>
      </c>
    </row>
    <row r="173" spans="1:53">
      <c r="A173" s="3">
        <v>50</v>
      </c>
      <c r="B173" s="3" t="s">
        <v>292</v>
      </c>
      <c r="C173" s="3">
        <v>0.4</v>
      </c>
      <c r="D173" s="3">
        <v>2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1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f t="shared" si="132"/>
        <v>0</v>
      </c>
      <c r="AT173" s="3">
        <f t="shared" si="133"/>
        <v>0</v>
      </c>
      <c r="AU173" s="3">
        <v>40000</v>
      </c>
      <c r="AV173" s="3">
        <f t="shared" si="134"/>
        <v>0</v>
      </c>
      <c r="AW173" s="3">
        <f t="shared" si="135"/>
        <v>0</v>
      </c>
      <c r="AX173" s="3">
        <f t="shared" si="136"/>
        <v>4</v>
      </c>
      <c r="AY173" s="3">
        <v>3800</v>
      </c>
      <c r="AZ173" s="3">
        <f t="shared" si="137"/>
        <v>1520000</v>
      </c>
      <c r="BA173" s="3">
        <f t="shared" si="138"/>
        <v>3800000</v>
      </c>
    </row>
    <row r="174" spans="1:53">
      <c r="A174" s="80" t="s">
        <v>369</v>
      </c>
      <c r="B174" s="80"/>
      <c r="C174" s="34">
        <f>SUM(C124:C173)</f>
        <v>22.209999999999994</v>
      </c>
      <c r="D174" s="34">
        <f t="shared" ref="D174" si="139">SUM(D124:D173)</f>
        <v>107.64999999999998</v>
      </c>
      <c r="E174" s="34">
        <f t="shared" ref="E174" si="140">SUM(E124:E173)</f>
        <v>5</v>
      </c>
      <c r="F174" s="34">
        <f t="shared" ref="F174" si="141">SUM(F124:F173)</f>
        <v>23</v>
      </c>
      <c r="G174" s="34">
        <f t="shared" ref="G174" si="142">SUM(G124:G173)</f>
        <v>32</v>
      </c>
      <c r="H174" s="34">
        <f t="shared" ref="H174" si="143">SUM(H124:H173)</f>
        <v>2.875</v>
      </c>
      <c r="I174" s="34">
        <f t="shared" ref="I174" si="144">SUM(I124:I173)</f>
        <v>0</v>
      </c>
      <c r="J174" s="34">
        <f t="shared" ref="J174" si="145">SUM(J124:J173)</f>
        <v>0</v>
      </c>
      <c r="K174" s="34">
        <f t="shared" ref="K174" si="146">SUM(K124:K173)</f>
        <v>0</v>
      </c>
      <c r="L174" s="34">
        <f t="shared" ref="L174" si="147">SUM(L124:L173)</f>
        <v>0</v>
      </c>
      <c r="M174" s="34">
        <f t="shared" ref="M174" si="148">SUM(M124:M173)</f>
        <v>1</v>
      </c>
      <c r="N174" s="34">
        <f t="shared" ref="N174" si="149">SUM(N124:N173)</f>
        <v>2</v>
      </c>
      <c r="O174" s="34">
        <f t="shared" ref="O174" si="150">SUM(O124:O173)</f>
        <v>30</v>
      </c>
      <c r="P174" s="34">
        <f t="shared" ref="P174" si="151">SUM(P124:P173)</f>
        <v>0.25</v>
      </c>
      <c r="Q174" s="34">
        <f t="shared" ref="Q174" si="152">SUM(Q124:Q173)</f>
        <v>19</v>
      </c>
      <c r="R174" s="34">
        <f t="shared" ref="R174" si="153">SUM(R124:R173)</f>
        <v>25</v>
      </c>
      <c r="S174" s="34">
        <f t="shared" ref="S174" si="154">SUM(S124:S173)</f>
        <v>37</v>
      </c>
      <c r="T174" s="34">
        <f t="shared" ref="T174" si="155">SUM(T124:T173)</f>
        <v>3.75</v>
      </c>
      <c r="U174" s="34">
        <f t="shared" ref="U174" si="156">SUM(U124:U173)</f>
        <v>35</v>
      </c>
      <c r="V174" s="34">
        <f t="shared" ref="V174" si="157">SUM(V124:V173)</f>
        <v>54</v>
      </c>
      <c r="W174" s="34">
        <f t="shared" ref="W174" si="158">SUM(W124:W173)</f>
        <v>29</v>
      </c>
      <c r="X174" s="34">
        <f t="shared" ref="X174" si="159">SUM(X124:X173)</f>
        <v>8.875</v>
      </c>
      <c r="Y174" s="34">
        <f t="shared" ref="Y174" si="160">SUM(Y124:Y173)</f>
        <v>0</v>
      </c>
      <c r="Z174" s="34">
        <f t="shared" ref="Z174" si="161">SUM(Z124:Z173)</f>
        <v>0</v>
      </c>
      <c r="AA174" s="34">
        <f t="shared" ref="AA174" si="162">SUM(AA124:AA173)</f>
        <v>0</v>
      </c>
      <c r="AB174" s="34">
        <f t="shared" ref="AB174" si="163">SUM(AB124:AB173)</f>
        <v>0</v>
      </c>
      <c r="AC174" s="34">
        <f t="shared" ref="AC174" si="164">SUM(AC124:AC173)</f>
        <v>9</v>
      </c>
      <c r="AD174" s="34">
        <f t="shared" ref="AD174" si="165">SUM(AD124:AD173)</f>
        <v>37</v>
      </c>
      <c r="AE174" s="34">
        <f t="shared" ref="AE174" si="166">SUM(AE124:AE173)</f>
        <v>23</v>
      </c>
      <c r="AF174" s="34">
        <f t="shared" ref="AF174" si="167">SUM(AF124:AF173)</f>
        <v>11.25</v>
      </c>
      <c r="AG174" s="34">
        <f t="shared" ref="AG174" si="168">SUM(AG124:AG173)</f>
        <v>6</v>
      </c>
      <c r="AH174" s="34">
        <f t="shared" ref="AH174" si="169">SUM(AH124:AH173)</f>
        <v>21</v>
      </c>
      <c r="AI174" s="34">
        <f t="shared" ref="AI174" si="170">SUM(AI124:AI173)</f>
        <v>114</v>
      </c>
      <c r="AJ174" s="34">
        <f t="shared" ref="AJ174" si="171">SUM(AJ124:AJ173)</f>
        <v>7.875</v>
      </c>
      <c r="AK174" s="34">
        <f t="shared" ref="AK174" si="172">SUM(AK124:AK173)</f>
        <v>0</v>
      </c>
      <c r="AL174" s="34">
        <f t="shared" ref="AL174" si="173">SUM(AL124:AL173)</f>
        <v>0</v>
      </c>
      <c r="AM174" s="34">
        <f t="shared" ref="AM174" si="174">SUM(AM124:AM173)</f>
        <v>0</v>
      </c>
      <c r="AN174" s="34">
        <f t="shared" ref="AN174" si="175">SUM(AN124:AN173)</f>
        <v>0</v>
      </c>
      <c r="AO174" s="34">
        <f t="shared" ref="AO174" si="176">SUM(AO124:AO173)</f>
        <v>0</v>
      </c>
      <c r="AP174" s="34">
        <f t="shared" ref="AP174" si="177">SUM(AP124:AP173)</f>
        <v>0</v>
      </c>
      <c r="AQ174" s="34">
        <f t="shared" ref="AQ174" si="178">SUM(AQ124:AQ173)</f>
        <v>0</v>
      </c>
      <c r="AR174" s="34">
        <f t="shared" ref="AR174" si="179">SUM(AR124:AR173)</f>
        <v>0</v>
      </c>
      <c r="AS174" s="34">
        <f t="shared" ref="AS174" si="180">SUM(AS124:AS173)</f>
        <v>34.875</v>
      </c>
      <c r="AT174" s="34">
        <f t="shared" ref="AT174" si="181">SUM(AT124:AT173)</f>
        <v>79.101190476190496</v>
      </c>
      <c r="AU174" s="34">
        <f t="shared" ref="AU174" si="182">SUM(AU124:AU173)</f>
        <v>2000000</v>
      </c>
      <c r="AV174" s="34">
        <f t="shared" ref="AV174" si="183">SUM(AV124:AV173)</f>
        <v>0</v>
      </c>
      <c r="AW174" s="34">
        <f t="shared" ref="AW174" si="184">SUM(AW124:AW173)</f>
        <v>0</v>
      </c>
      <c r="AX174" s="34">
        <f t="shared" ref="AX174" si="185">SUM(AX124:AX173)</f>
        <v>215.29999999999995</v>
      </c>
      <c r="AY174" s="34">
        <f t="shared" ref="AY174" si="186">SUM(AY124:AY173)</f>
        <v>190055</v>
      </c>
      <c r="AZ174" s="34">
        <f t="shared" ref="AZ174" si="187">SUM(AZ124:AZ173)</f>
        <v>81837740</v>
      </c>
      <c r="BA174" s="34">
        <f t="shared" ref="BA174" si="188">SUM(BA124:BA173)</f>
        <v>190948325.7142857</v>
      </c>
    </row>
    <row r="175" spans="1:53">
      <c r="A175" s="79" t="s">
        <v>370</v>
      </c>
      <c r="B175" s="79"/>
      <c r="C175" s="35">
        <f>AVERAGE(C124:C173)</f>
        <v>0.44419999999999987</v>
      </c>
      <c r="D175" s="35">
        <f t="shared" ref="D175:BA175" si="189">AVERAGE(D124:D173)</f>
        <v>2.1529999999999996</v>
      </c>
      <c r="E175" s="35">
        <f t="shared" si="189"/>
        <v>0.1</v>
      </c>
      <c r="F175" s="35">
        <f t="shared" si="189"/>
        <v>0.46</v>
      </c>
      <c r="G175" s="35">
        <f t="shared" si="189"/>
        <v>0.64</v>
      </c>
      <c r="H175" s="35">
        <f t="shared" si="189"/>
        <v>5.7500000000000002E-2</v>
      </c>
      <c r="I175" s="35">
        <f t="shared" si="189"/>
        <v>0</v>
      </c>
      <c r="J175" s="35">
        <f t="shared" si="189"/>
        <v>0</v>
      </c>
      <c r="K175" s="35">
        <f t="shared" si="189"/>
        <v>0</v>
      </c>
      <c r="L175" s="35">
        <f t="shared" si="189"/>
        <v>0</v>
      </c>
      <c r="M175" s="35">
        <f t="shared" si="189"/>
        <v>0.02</v>
      </c>
      <c r="N175" s="35">
        <f t="shared" si="189"/>
        <v>0.04</v>
      </c>
      <c r="O175" s="35">
        <f t="shared" si="189"/>
        <v>0.6</v>
      </c>
      <c r="P175" s="35">
        <f t="shared" si="189"/>
        <v>5.0000000000000001E-3</v>
      </c>
      <c r="Q175" s="35">
        <f t="shared" si="189"/>
        <v>0.38</v>
      </c>
      <c r="R175" s="35">
        <f t="shared" si="189"/>
        <v>0.5</v>
      </c>
      <c r="S175" s="35">
        <f t="shared" si="189"/>
        <v>0.74</v>
      </c>
      <c r="T175" s="35">
        <f t="shared" si="189"/>
        <v>7.4999999999999997E-2</v>
      </c>
      <c r="U175" s="35">
        <f t="shared" si="189"/>
        <v>0.7</v>
      </c>
      <c r="V175" s="35">
        <f t="shared" si="189"/>
        <v>1.08</v>
      </c>
      <c r="W175" s="35">
        <f t="shared" si="189"/>
        <v>0.57999999999999996</v>
      </c>
      <c r="X175" s="35">
        <f t="shared" si="189"/>
        <v>0.17749999999999999</v>
      </c>
      <c r="Y175" s="35">
        <f t="shared" si="189"/>
        <v>0</v>
      </c>
      <c r="Z175" s="35">
        <f t="shared" si="189"/>
        <v>0</v>
      </c>
      <c r="AA175" s="35">
        <f t="shared" si="189"/>
        <v>0</v>
      </c>
      <c r="AB175" s="35">
        <f t="shared" si="189"/>
        <v>0</v>
      </c>
      <c r="AC175" s="35">
        <f t="shared" si="189"/>
        <v>0.18</v>
      </c>
      <c r="AD175" s="35">
        <f t="shared" si="189"/>
        <v>0.74</v>
      </c>
      <c r="AE175" s="35">
        <f t="shared" si="189"/>
        <v>0.46</v>
      </c>
      <c r="AF175" s="35">
        <f t="shared" si="189"/>
        <v>0.22500000000000001</v>
      </c>
      <c r="AG175" s="35">
        <f t="shared" si="189"/>
        <v>0.12</v>
      </c>
      <c r="AH175" s="35">
        <f t="shared" si="189"/>
        <v>0.42</v>
      </c>
      <c r="AI175" s="35">
        <f t="shared" si="189"/>
        <v>2.2799999999999998</v>
      </c>
      <c r="AJ175" s="35">
        <f t="shared" si="189"/>
        <v>0.1575</v>
      </c>
      <c r="AK175" s="35">
        <f t="shared" si="189"/>
        <v>0</v>
      </c>
      <c r="AL175" s="35">
        <f t="shared" si="189"/>
        <v>0</v>
      </c>
      <c r="AM175" s="35">
        <f t="shared" si="189"/>
        <v>0</v>
      </c>
      <c r="AN175" s="35">
        <f t="shared" si="189"/>
        <v>0</v>
      </c>
      <c r="AO175" s="35">
        <f t="shared" si="189"/>
        <v>0</v>
      </c>
      <c r="AP175" s="35">
        <f t="shared" si="189"/>
        <v>0</v>
      </c>
      <c r="AQ175" s="35">
        <f t="shared" si="189"/>
        <v>0</v>
      </c>
      <c r="AR175" s="35">
        <f t="shared" si="189"/>
        <v>0</v>
      </c>
      <c r="AS175" s="35">
        <f t="shared" si="189"/>
        <v>0.69750000000000001</v>
      </c>
      <c r="AT175" s="35">
        <f t="shared" si="189"/>
        <v>1.5820238095238099</v>
      </c>
      <c r="AU175" s="35">
        <f t="shared" si="189"/>
        <v>40000</v>
      </c>
      <c r="AV175" s="35">
        <f t="shared" si="189"/>
        <v>0</v>
      </c>
      <c r="AW175" s="35">
        <f t="shared" si="189"/>
        <v>0</v>
      </c>
      <c r="AX175" s="35">
        <f t="shared" si="189"/>
        <v>4.3059999999999992</v>
      </c>
      <c r="AY175" s="35">
        <f t="shared" si="189"/>
        <v>3801.1</v>
      </c>
      <c r="AZ175" s="35">
        <f t="shared" si="189"/>
        <v>1636754.8</v>
      </c>
      <c r="BA175" s="35">
        <f t="shared" si="189"/>
        <v>3818966.5142857139</v>
      </c>
    </row>
    <row r="178" spans="1:53" s="32" customFormat="1">
      <c r="A178" s="29" t="s">
        <v>397</v>
      </c>
    </row>
    <row r="179" spans="1:53" s="56" customFormat="1" ht="15.75" customHeight="1">
      <c r="A179" s="74" t="s">
        <v>0</v>
      </c>
      <c r="B179" s="74" t="s">
        <v>1</v>
      </c>
      <c r="C179" s="74" t="s">
        <v>2</v>
      </c>
      <c r="D179" s="74" t="s">
        <v>4</v>
      </c>
      <c r="E179" s="74" t="s">
        <v>382</v>
      </c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 t="s">
        <v>386</v>
      </c>
      <c r="AT179" s="74"/>
      <c r="AU179" s="74" t="s">
        <v>383</v>
      </c>
      <c r="AV179" s="74" t="s">
        <v>384</v>
      </c>
      <c r="AW179" s="74"/>
      <c r="AX179" s="91" t="s">
        <v>284</v>
      </c>
      <c r="AY179" s="91" t="s">
        <v>156</v>
      </c>
      <c r="AZ179" s="91" t="s">
        <v>401</v>
      </c>
      <c r="BA179" s="91"/>
    </row>
    <row r="180" spans="1:53" s="56" customFormat="1">
      <c r="A180" s="75"/>
      <c r="B180" s="75"/>
      <c r="C180" s="75"/>
      <c r="D180" s="75"/>
      <c r="E180" s="77" t="s">
        <v>107</v>
      </c>
      <c r="F180" s="77"/>
      <c r="G180" s="77"/>
      <c r="H180" s="77"/>
      <c r="I180" s="77"/>
      <c r="J180" s="77"/>
      <c r="K180" s="77"/>
      <c r="L180" s="77"/>
      <c r="M180" s="77" t="s">
        <v>109</v>
      </c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 t="s">
        <v>110</v>
      </c>
      <c r="Z180" s="77"/>
      <c r="AA180" s="77"/>
      <c r="AB180" s="77"/>
      <c r="AC180" s="77" t="s">
        <v>385</v>
      </c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8" t="s">
        <v>113</v>
      </c>
      <c r="AP180" s="78"/>
      <c r="AQ180" s="78"/>
      <c r="AR180" s="78"/>
      <c r="AS180" s="75"/>
      <c r="AT180" s="75"/>
      <c r="AU180" s="75"/>
      <c r="AV180" s="75"/>
      <c r="AW180" s="75"/>
      <c r="AX180" s="92"/>
      <c r="AY180" s="92"/>
      <c r="AZ180" s="92"/>
      <c r="BA180" s="92"/>
    </row>
    <row r="181" spans="1:53" s="56" customFormat="1" ht="63">
      <c r="A181" s="76"/>
      <c r="B181" s="76"/>
      <c r="C181" s="76"/>
      <c r="D181" s="76"/>
      <c r="E181" s="30" t="s">
        <v>387</v>
      </c>
      <c r="F181" s="30" t="s">
        <v>388</v>
      </c>
      <c r="G181" s="30" t="s">
        <v>389</v>
      </c>
      <c r="H181" s="30" t="s">
        <v>386</v>
      </c>
      <c r="I181" s="30" t="s">
        <v>108</v>
      </c>
      <c r="J181" s="30" t="s">
        <v>388</v>
      </c>
      <c r="K181" s="30" t="s">
        <v>389</v>
      </c>
      <c r="L181" s="31" t="s">
        <v>386</v>
      </c>
      <c r="M181" s="30" t="s">
        <v>390</v>
      </c>
      <c r="N181" s="30" t="s">
        <v>388</v>
      </c>
      <c r="O181" s="30" t="s">
        <v>389</v>
      </c>
      <c r="P181" s="30" t="s">
        <v>386</v>
      </c>
      <c r="Q181" s="30" t="s">
        <v>391</v>
      </c>
      <c r="R181" s="30" t="s">
        <v>388</v>
      </c>
      <c r="S181" s="30" t="s">
        <v>389</v>
      </c>
      <c r="T181" s="30" t="s">
        <v>386</v>
      </c>
      <c r="U181" s="30" t="s">
        <v>392</v>
      </c>
      <c r="V181" s="30" t="s">
        <v>388</v>
      </c>
      <c r="W181" s="30" t="s">
        <v>389</v>
      </c>
      <c r="X181" s="30" t="s">
        <v>386</v>
      </c>
      <c r="Y181" s="30" t="s">
        <v>393</v>
      </c>
      <c r="Z181" s="30" t="s">
        <v>388</v>
      </c>
      <c r="AA181" s="30" t="s">
        <v>389</v>
      </c>
      <c r="AB181" s="30" t="s">
        <v>386</v>
      </c>
      <c r="AC181" s="30" t="s">
        <v>394</v>
      </c>
      <c r="AD181" s="30" t="s">
        <v>388</v>
      </c>
      <c r="AE181" s="30" t="s">
        <v>389</v>
      </c>
      <c r="AF181" s="30" t="s">
        <v>386</v>
      </c>
      <c r="AG181" s="30" t="s">
        <v>111</v>
      </c>
      <c r="AH181" s="31" t="s">
        <v>388</v>
      </c>
      <c r="AI181" s="30" t="s">
        <v>389</v>
      </c>
      <c r="AJ181" s="30" t="s">
        <v>386</v>
      </c>
      <c r="AK181" s="30" t="s">
        <v>395</v>
      </c>
      <c r="AL181" s="30" t="s">
        <v>388</v>
      </c>
      <c r="AM181" s="30" t="s">
        <v>389</v>
      </c>
      <c r="AN181" s="30" t="s">
        <v>386</v>
      </c>
      <c r="AO181" s="30" t="s">
        <v>393</v>
      </c>
      <c r="AP181" s="30" t="s">
        <v>388</v>
      </c>
      <c r="AQ181" s="30" t="s">
        <v>389</v>
      </c>
      <c r="AR181" s="30" t="s">
        <v>386</v>
      </c>
      <c r="AS181" s="30" t="s">
        <v>160</v>
      </c>
      <c r="AT181" s="30" t="s">
        <v>161</v>
      </c>
      <c r="AU181" s="76"/>
      <c r="AV181" s="30" t="s">
        <v>160</v>
      </c>
      <c r="AW181" s="30" t="s">
        <v>161</v>
      </c>
      <c r="AX181" s="93"/>
      <c r="AY181" s="93"/>
      <c r="AZ181" s="57" t="s">
        <v>160</v>
      </c>
      <c r="BA181" s="57" t="s">
        <v>161</v>
      </c>
    </row>
    <row r="182" spans="1:53">
      <c r="A182" s="3">
        <v>1</v>
      </c>
      <c r="B182" s="3" t="s">
        <v>86</v>
      </c>
      <c r="C182" s="3">
        <v>0.375</v>
      </c>
      <c r="D182" s="3">
        <v>1.8</v>
      </c>
      <c r="E182" s="3">
        <v>2</v>
      </c>
      <c r="F182" s="3">
        <v>6</v>
      </c>
      <c r="G182" s="3">
        <v>1</v>
      </c>
      <c r="H182" s="3">
        <v>1.5</v>
      </c>
      <c r="I182" s="3">
        <v>2</v>
      </c>
      <c r="J182" s="3">
        <v>3</v>
      </c>
      <c r="K182" s="3">
        <v>2</v>
      </c>
      <c r="L182" s="3">
        <v>1.5</v>
      </c>
      <c r="M182" s="3">
        <v>1</v>
      </c>
      <c r="N182" s="3">
        <v>3</v>
      </c>
      <c r="O182" s="3">
        <v>1</v>
      </c>
      <c r="P182" s="3">
        <v>0.375</v>
      </c>
      <c r="Q182" s="3">
        <v>2</v>
      </c>
      <c r="R182" s="3">
        <v>4</v>
      </c>
      <c r="S182" s="3">
        <v>1</v>
      </c>
      <c r="T182" s="3">
        <v>1</v>
      </c>
      <c r="U182" s="3">
        <v>5</v>
      </c>
      <c r="V182" s="3">
        <v>1</v>
      </c>
      <c r="W182" s="3">
        <v>1</v>
      </c>
      <c r="X182" s="3">
        <v>0.625</v>
      </c>
      <c r="Y182" s="3">
        <v>15</v>
      </c>
      <c r="Z182" s="3">
        <v>6</v>
      </c>
      <c r="AA182" s="3">
        <v>1</v>
      </c>
      <c r="AB182" s="3">
        <v>11.25</v>
      </c>
      <c r="AC182" s="3">
        <v>1</v>
      </c>
      <c r="AD182" s="3">
        <v>5</v>
      </c>
      <c r="AE182" s="3">
        <v>2</v>
      </c>
      <c r="AF182" s="3">
        <v>1.25</v>
      </c>
      <c r="AG182" s="3">
        <v>1</v>
      </c>
      <c r="AH182" s="3">
        <v>4</v>
      </c>
      <c r="AI182" s="3">
        <v>3</v>
      </c>
      <c r="AJ182" s="3">
        <v>1.5</v>
      </c>
      <c r="AK182" s="3">
        <v>0</v>
      </c>
      <c r="AL182" s="3">
        <v>0</v>
      </c>
      <c r="AM182" s="3">
        <v>0</v>
      </c>
      <c r="AN182" s="3">
        <v>0</v>
      </c>
      <c r="AO182" s="3">
        <v>3</v>
      </c>
      <c r="AP182" s="3">
        <v>6</v>
      </c>
      <c r="AQ182" s="3">
        <v>1</v>
      </c>
      <c r="AR182" s="3">
        <v>2.25</v>
      </c>
      <c r="AS182" s="3">
        <f>SUM(AR182,AN182,AJ182,AF182,AB182,X182,T182,P182,L182,H182)</f>
        <v>21.25</v>
      </c>
      <c r="AT182" s="3">
        <f>AS182/C182</f>
        <v>56.666666666666664</v>
      </c>
      <c r="AU182" s="3">
        <v>40000</v>
      </c>
      <c r="AV182" s="3">
        <f>AU182*AB182*L182*T182</f>
        <v>675000</v>
      </c>
      <c r="AW182" s="3">
        <f>AV182/C182</f>
        <v>1800000</v>
      </c>
      <c r="AX182" s="3">
        <f>20*D182/100*10</f>
        <v>3.5999999999999996</v>
      </c>
      <c r="AY182" s="3">
        <v>3800</v>
      </c>
      <c r="AZ182" s="3">
        <f>AX182*AY182*100</f>
        <v>1367999.9999999998</v>
      </c>
      <c r="BA182" s="3">
        <f>AZ182/C182</f>
        <v>3647999.9999999995</v>
      </c>
    </row>
    <row r="183" spans="1:53">
      <c r="A183" s="3">
        <v>2</v>
      </c>
      <c r="B183" s="3" t="s">
        <v>257</v>
      </c>
      <c r="C183" s="3">
        <v>0.5</v>
      </c>
      <c r="D183" s="3">
        <v>2.2999999999999998</v>
      </c>
      <c r="E183" s="3">
        <v>1</v>
      </c>
      <c r="F183" s="3">
        <v>6</v>
      </c>
      <c r="G183" s="3">
        <v>1</v>
      </c>
      <c r="H183" s="3">
        <v>0.75</v>
      </c>
      <c r="I183" s="3">
        <v>2</v>
      </c>
      <c r="J183" s="3">
        <v>4</v>
      </c>
      <c r="K183" s="3">
        <v>1</v>
      </c>
      <c r="L183" s="3">
        <v>1</v>
      </c>
      <c r="M183" s="3">
        <v>2</v>
      </c>
      <c r="N183" s="3">
        <v>2</v>
      </c>
      <c r="O183" s="3">
        <v>1</v>
      </c>
      <c r="P183" s="3">
        <v>0.5</v>
      </c>
      <c r="Q183" s="3">
        <v>1</v>
      </c>
      <c r="R183" s="3">
        <v>6</v>
      </c>
      <c r="S183" s="3">
        <v>1</v>
      </c>
      <c r="T183" s="3">
        <v>0.75</v>
      </c>
      <c r="U183" s="3">
        <v>4</v>
      </c>
      <c r="V183" s="3">
        <v>2</v>
      </c>
      <c r="W183" s="3">
        <v>1</v>
      </c>
      <c r="X183" s="3">
        <v>1</v>
      </c>
      <c r="Y183" s="3">
        <v>24</v>
      </c>
      <c r="Z183" s="3">
        <v>6</v>
      </c>
      <c r="AA183" s="3">
        <v>1</v>
      </c>
      <c r="AB183" s="3">
        <v>18</v>
      </c>
      <c r="AC183" s="3">
        <v>1</v>
      </c>
      <c r="AD183" s="3">
        <v>6</v>
      </c>
      <c r="AE183" s="3">
        <v>3</v>
      </c>
      <c r="AF183" s="3">
        <v>2.25</v>
      </c>
      <c r="AG183" s="3">
        <v>1</v>
      </c>
      <c r="AH183" s="3">
        <v>5</v>
      </c>
      <c r="AI183" s="3">
        <v>3</v>
      </c>
      <c r="AJ183" s="3">
        <v>1.875</v>
      </c>
      <c r="AK183" s="3">
        <v>2</v>
      </c>
      <c r="AL183" s="3">
        <v>5</v>
      </c>
      <c r="AM183" s="3">
        <v>3</v>
      </c>
      <c r="AN183" s="3">
        <v>3.75</v>
      </c>
      <c r="AO183" s="3">
        <v>6</v>
      </c>
      <c r="AP183" s="3">
        <v>7</v>
      </c>
      <c r="AQ183" s="3">
        <v>1</v>
      </c>
      <c r="AR183" s="3">
        <v>5.25</v>
      </c>
      <c r="AS183" s="3">
        <f t="shared" ref="AS183:AS211" si="190">SUM(AR183,AN183,AJ183,AF183,AB183,X183,T183,P183,L183,H183)</f>
        <v>35.125</v>
      </c>
      <c r="AT183" s="3">
        <f t="shared" ref="AT183:AT211" si="191">AS183/C183</f>
        <v>70.25</v>
      </c>
      <c r="AU183" s="3">
        <v>40000</v>
      </c>
      <c r="AV183" s="3">
        <f t="shared" ref="AV183:AV211" si="192">AU183*AB183*L183*T183</f>
        <v>540000</v>
      </c>
      <c r="AW183" s="3">
        <f t="shared" ref="AW183:AW211" si="193">AV183/C183</f>
        <v>1080000</v>
      </c>
      <c r="AX183" s="3">
        <f t="shared" ref="AX183:AX211" si="194">20*D183/100*10</f>
        <v>4.6000000000000005</v>
      </c>
      <c r="AY183" s="3">
        <v>3800</v>
      </c>
      <c r="AZ183" s="3">
        <f t="shared" ref="AZ183:AZ211" si="195">AX183*AY183*100</f>
        <v>1748000.0000000005</v>
      </c>
      <c r="BA183" s="3">
        <f t="shared" ref="BA183:BA211" si="196">AZ183/C183</f>
        <v>3496000.0000000009</v>
      </c>
    </row>
    <row r="184" spans="1:53">
      <c r="A184" s="3">
        <v>3</v>
      </c>
      <c r="B184" s="3" t="s">
        <v>258</v>
      </c>
      <c r="C184" s="3">
        <v>0.375</v>
      </c>
      <c r="D184" s="3">
        <v>1.5</v>
      </c>
      <c r="E184" s="3">
        <v>1</v>
      </c>
      <c r="F184" s="3">
        <v>6</v>
      </c>
      <c r="G184" s="3">
        <v>1</v>
      </c>
      <c r="H184" s="3">
        <v>0.75</v>
      </c>
      <c r="I184" s="3">
        <v>2</v>
      </c>
      <c r="J184" s="3">
        <v>4</v>
      </c>
      <c r="K184" s="3">
        <v>1</v>
      </c>
      <c r="L184" s="3">
        <v>1</v>
      </c>
      <c r="M184" s="3">
        <v>1</v>
      </c>
      <c r="N184" s="3">
        <v>3</v>
      </c>
      <c r="O184" s="3">
        <v>1</v>
      </c>
      <c r="P184" s="3">
        <v>0.375</v>
      </c>
      <c r="Q184" s="3">
        <v>1</v>
      </c>
      <c r="R184" s="3">
        <v>5</v>
      </c>
      <c r="S184" s="3">
        <v>1</v>
      </c>
      <c r="T184" s="3">
        <v>0.625</v>
      </c>
      <c r="U184" s="3">
        <v>3</v>
      </c>
      <c r="V184" s="3">
        <v>2</v>
      </c>
      <c r="W184" s="3">
        <v>1</v>
      </c>
      <c r="X184" s="3">
        <v>0.75</v>
      </c>
      <c r="Y184" s="3">
        <v>15</v>
      </c>
      <c r="Z184" s="3">
        <v>6</v>
      </c>
      <c r="AA184" s="3">
        <v>1</v>
      </c>
      <c r="AB184" s="3">
        <v>11.25</v>
      </c>
      <c r="AC184" s="3">
        <v>1</v>
      </c>
      <c r="AD184" s="3">
        <v>3</v>
      </c>
      <c r="AE184" s="3">
        <v>2</v>
      </c>
      <c r="AF184" s="3">
        <v>0.75</v>
      </c>
      <c r="AG184" s="3">
        <v>1</v>
      </c>
      <c r="AH184" s="3">
        <v>6</v>
      </c>
      <c r="AI184" s="3">
        <v>3</v>
      </c>
      <c r="AJ184" s="3">
        <v>2.25</v>
      </c>
      <c r="AK184" s="3">
        <v>1</v>
      </c>
      <c r="AL184" s="3">
        <v>4</v>
      </c>
      <c r="AM184" s="3">
        <v>2</v>
      </c>
      <c r="AN184" s="3">
        <v>1</v>
      </c>
      <c r="AO184" s="3">
        <v>5</v>
      </c>
      <c r="AP184" s="3">
        <v>6</v>
      </c>
      <c r="AQ184" s="3">
        <v>1</v>
      </c>
      <c r="AR184" s="3">
        <v>3.75</v>
      </c>
      <c r="AS184" s="3">
        <f t="shared" si="190"/>
        <v>22.5</v>
      </c>
      <c r="AT184" s="3">
        <f t="shared" si="191"/>
        <v>60</v>
      </c>
      <c r="AU184" s="3">
        <v>40000</v>
      </c>
      <c r="AV184" s="3">
        <f t="shared" si="192"/>
        <v>281250</v>
      </c>
      <c r="AW184" s="3">
        <f t="shared" si="193"/>
        <v>750000</v>
      </c>
      <c r="AX184" s="3">
        <f t="shared" si="194"/>
        <v>3</v>
      </c>
      <c r="AY184" s="3">
        <v>3800</v>
      </c>
      <c r="AZ184" s="3">
        <f t="shared" si="195"/>
        <v>1140000</v>
      </c>
      <c r="BA184" s="3">
        <f t="shared" si="196"/>
        <v>3040000</v>
      </c>
    </row>
    <row r="185" spans="1:53">
      <c r="A185" s="3">
        <v>4</v>
      </c>
      <c r="B185" s="3" t="s">
        <v>259</v>
      </c>
      <c r="C185" s="3">
        <v>0.25</v>
      </c>
      <c r="D185" s="3">
        <v>1.6</v>
      </c>
      <c r="E185" s="3">
        <v>1</v>
      </c>
      <c r="F185" s="3">
        <v>6</v>
      </c>
      <c r="G185" s="3">
        <v>1</v>
      </c>
      <c r="H185" s="3">
        <v>0.75</v>
      </c>
      <c r="I185" s="3">
        <v>2</v>
      </c>
      <c r="J185" s="3">
        <v>3</v>
      </c>
      <c r="K185" s="3">
        <v>1</v>
      </c>
      <c r="L185" s="3">
        <v>0.75</v>
      </c>
      <c r="M185" s="3">
        <v>1</v>
      </c>
      <c r="N185" s="3">
        <v>2</v>
      </c>
      <c r="O185" s="3">
        <v>1</v>
      </c>
      <c r="P185" s="3">
        <v>0.25</v>
      </c>
      <c r="Q185" s="3">
        <v>1</v>
      </c>
      <c r="R185" s="3">
        <v>4</v>
      </c>
      <c r="S185" s="3">
        <v>1</v>
      </c>
      <c r="T185" s="3">
        <v>0.5</v>
      </c>
      <c r="U185" s="3">
        <v>3</v>
      </c>
      <c r="V185" s="3">
        <v>1</v>
      </c>
      <c r="W185" s="3">
        <v>1</v>
      </c>
      <c r="X185" s="3">
        <v>0.375</v>
      </c>
      <c r="Y185" s="3">
        <v>15</v>
      </c>
      <c r="Z185" s="3">
        <v>5</v>
      </c>
      <c r="AA185" s="3">
        <v>1</v>
      </c>
      <c r="AB185" s="3">
        <v>9.375</v>
      </c>
      <c r="AC185" s="3">
        <v>1</v>
      </c>
      <c r="AD185" s="3">
        <v>4</v>
      </c>
      <c r="AE185" s="3">
        <v>2</v>
      </c>
      <c r="AF185" s="3">
        <v>1</v>
      </c>
      <c r="AG185" s="3">
        <v>2</v>
      </c>
      <c r="AH185" s="3">
        <v>4</v>
      </c>
      <c r="AI185" s="3">
        <v>3</v>
      </c>
      <c r="AJ185" s="3">
        <v>3</v>
      </c>
      <c r="AK185" s="3">
        <v>2</v>
      </c>
      <c r="AL185" s="3">
        <v>4</v>
      </c>
      <c r="AM185" s="3">
        <v>2</v>
      </c>
      <c r="AN185" s="3">
        <v>2</v>
      </c>
      <c r="AO185" s="3">
        <v>5</v>
      </c>
      <c r="AP185" s="3">
        <v>6</v>
      </c>
      <c r="AQ185" s="3">
        <v>1</v>
      </c>
      <c r="AR185" s="3">
        <v>3.75</v>
      </c>
      <c r="AS185" s="3">
        <f t="shared" si="190"/>
        <v>21.75</v>
      </c>
      <c r="AT185" s="3">
        <f t="shared" si="191"/>
        <v>87</v>
      </c>
      <c r="AU185" s="3">
        <v>40000</v>
      </c>
      <c r="AV185" s="3">
        <f t="shared" si="192"/>
        <v>140625</v>
      </c>
      <c r="AW185" s="3">
        <f t="shared" si="193"/>
        <v>562500</v>
      </c>
      <c r="AX185" s="3">
        <f t="shared" si="194"/>
        <v>3.2</v>
      </c>
      <c r="AY185" s="3">
        <v>3800</v>
      </c>
      <c r="AZ185" s="3">
        <f t="shared" si="195"/>
        <v>1216000</v>
      </c>
      <c r="BA185" s="3">
        <f t="shared" si="196"/>
        <v>4864000</v>
      </c>
    </row>
    <row r="186" spans="1:53">
      <c r="A186" s="3">
        <v>5</v>
      </c>
      <c r="B186" s="3" t="s">
        <v>260</v>
      </c>
      <c r="C186" s="3">
        <v>0.25</v>
      </c>
      <c r="D186" s="3">
        <v>1.5</v>
      </c>
      <c r="E186" s="3">
        <v>1</v>
      </c>
      <c r="F186" s="3">
        <v>6</v>
      </c>
      <c r="G186" s="3">
        <v>1</v>
      </c>
      <c r="H186" s="3">
        <v>0.75</v>
      </c>
      <c r="I186" s="3">
        <v>2</v>
      </c>
      <c r="J186" s="3">
        <v>3</v>
      </c>
      <c r="K186" s="3">
        <v>1</v>
      </c>
      <c r="L186" s="3">
        <v>0.75</v>
      </c>
      <c r="M186" s="3">
        <v>2</v>
      </c>
      <c r="N186" s="3">
        <v>2</v>
      </c>
      <c r="O186" s="3">
        <v>1</v>
      </c>
      <c r="P186" s="3">
        <v>0.5</v>
      </c>
      <c r="Q186" s="3">
        <v>1</v>
      </c>
      <c r="R186" s="3">
        <v>6</v>
      </c>
      <c r="S186" s="3">
        <v>1</v>
      </c>
      <c r="T186" s="3">
        <v>0.75</v>
      </c>
      <c r="U186" s="3">
        <v>3</v>
      </c>
      <c r="V186" s="3">
        <v>1</v>
      </c>
      <c r="W186" s="3">
        <v>1</v>
      </c>
      <c r="X186" s="3">
        <v>0.375</v>
      </c>
      <c r="Y186" s="3">
        <v>10</v>
      </c>
      <c r="Z186" s="3">
        <v>5</v>
      </c>
      <c r="AA186" s="3">
        <v>1</v>
      </c>
      <c r="AB186" s="3">
        <v>6.25</v>
      </c>
      <c r="AC186" s="3">
        <v>1</v>
      </c>
      <c r="AD186" s="3">
        <v>3</v>
      </c>
      <c r="AE186" s="3">
        <v>3</v>
      </c>
      <c r="AF186" s="3">
        <v>1.125</v>
      </c>
      <c r="AG186" s="3">
        <v>1</v>
      </c>
      <c r="AH186" s="3">
        <v>4</v>
      </c>
      <c r="AI186" s="3">
        <v>3</v>
      </c>
      <c r="AJ186" s="3">
        <v>1.5</v>
      </c>
      <c r="AK186" s="3">
        <v>1</v>
      </c>
      <c r="AL186" s="3">
        <v>4</v>
      </c>
      <c r="AM186" s="3">
        <v>3</v>
      </c>
      <c r="AN186" s="3">
        <v>1.5</v>
      </c>
      <c r="AO186" s="3">
        <v>5</v>
      </c>
      <c r="AP186" s="3">
        <v>6</v>
      </c>
      <c r="AQ186" s="3">
        <v>1</v>
      </c>
      <c r="AR186" s="3">
        <v>3.75</v>
      </c>
      <c r="AS186" s="3">
        <f t="shared" si="190"/>
        <v>17.25</v>
      </c>
      <c r="AT186" s="3">
        <f t="shared" si="191"/>
        <v>69</v>
      </c>
      <c r="AU186" s="3">
        <v>40000</v>
      </c>
      <c r="AV186" s="3">
        <f t="shared" si="192"/>
        <v>140625</v>
      </c>
      <c r="AW186" s="3">
        <f t="shared" si="193"/>
        <v>562500</v>
      </c>
      <c r="AX186" s="3">
        <f t="shared" si="194"/>
        <v>3</v>
      </c>
      <c r="AY186" s="3">
        <v>3800</v>
      </c>
      <c r="AZ186" s="3">
        <f t="shared" si="195"/>
        <v>1140000</v>
      </c>
      <c r="BA186" s="3">
        <f t="shared" si="196"/>
        <v>4560000</v>
      </c>
    </row>
    <row r="187" spans="1:53">
      <c r="A187" s="3">
        <v>6</v>
      </c>
      <c r="B187" s="3" t="s">
        <v>261</v>
      </c>
      <c r="C187" s="3">
        <v>0.75</v>
      </c>
      <c r="D187" s="3">
        <v>3</v>
      </c>
      <c r="E187" s="3">
        <v>2</v>
      </c>
      <c r="F187" s="3">
        <v>4</v>
      </c>
      <c r="G187" s="3">
        <v>1</v>
      </c>
      <c r="H187" s="3">
        <v>1</v>
      </c>
      <c r="I187" s="3">
        <v>2</v>
      </c>
      <c r="J187" s="3">
        <v>6</v>
      </c>
      <c r="K187" s="3">
        <v>1</v>
      </c>
      <c r="L187" s="3">
        <v>1.5</v>
      </c>
      <c r="M187" s="3">
        <v>1</v>
      </c>
      <c r="N187" s="3">
        <v>4</v>
      </c>
      <c r="O187" s="3">
        <v>1</v>
      </c>
      <c r="P187" s="3">
        <v>0.5</v>
      </c>
      <c r="Q187" s="3">
        <v>2</v>
      </c>
      <c r="R187" s="3">
        <v>4</v>
      </c>
      <c r="S187" s="3">
        <v>1</v>
      </c>
      <c r="T187" s="3">
        <v>1</v>
      </c>
      <c r="U187" s="3">
        <v>4</v>
      </c>
      <c r="V187" s="3">
        <v>3</v>
      </c>
      <c r="W187" s="3">
        <v>1</v>
      </c>
      <c r="X187" s="3">
        <v>1.5</v>
      </c>
      <c r="Y187" s="3">
        <v>25</v>
      </c>
      <c r="Z187" s="3">
        <v>5</v>
      </c>
      <c r="AA187" s="3">
        <v>1</v>
      </c>
      <c r="AB187" s="3">
        <v>15.625</v>
      </c>
      <c r="AC187" s="3">
        <v>1</v>
      </c>
      <c r="AD187" s="3">
        <v>6</v>
      </c>
      <c r="AE187" s="3">
        <v>3</v>
      </c>
      <c r="AF187" s="3">
        <v>2.25</v>
      </c>
      <c r="AG187" s="3">
        <v>2</v>
      </c>
      <c r="AH187" s="3">
        <v>5</v>
      </c>
      <c r="AI187" s="3">
        <v>3</v>
      </c>
      <c r="AJ187" s="3">
        <v>3.75</v>
      </c>
      <c r="AK187" s="3">
        <v>2</v>
      </c>
      <c r="AL187" s="3">
        <v>6</v>
      </c>
      <c r="AM187" s="3">
        <v>3</v>
      </c>
      <c r="AN187" s="3">
        <v>4.5</v>
      </c>
      <c r="AO187" s="3">
        <v>4</v>
      </c>
      <c r="AP187" s="3">
        <v>7</v>
      </c>
      <c r="AQ187" s="3">
        <v>1</v>
      </c>
      <c r="AR187" s="3">
        <v>3.5</v>
      </c>
      <c r="AS187" s="3">
        <f t="shared" si="190"/>
        <v>35.125</v>
      </c>
      <c r="AT187" s="3">
        <f t="shared" si="191"/>
        <v>46.833333333333336</v>
      </c>
      <c r="AU187" s="3">
        <v>40000</v>
      </c>
      <c r="AV187" s="3">
        <f t="shared" si="192"/>
        <v>937500</v>
      </c>
      <c r="AW187" s="3">
        <f t="shared" si="193"/>
        <v>1250000</v>
      </c>
      <c r="AX187" s="3">
        <f t="shared" si="194"/>
        <v>6</v>
      </c>
      <c r="AY187" s="3">
        <v>3800</v>
      </c>
      <c r="AZ187" s="3">
        <f t="shared" si="195"/>
        <v>2280000</v>
      </c>
      <c r="BA187" s="3">
        <f t="shared" si="196"/>
        <v>3040000</v>
      </c>
    </row>
    <row r="188" spans="1:53">
      <c r="A188" s="3">
        <v>7</v>
      </c>
      <c r="B188" s="3" t="s">
        <v>262</v>
      </c>
      <c r="C188" s="3">
        <v>0.375</v>
      </c>
      <c r="D188" s="3">
        <v>1.5</v>
      </c>
      <c r="E188" s="3">
        <v>1</v>
      </c>
      <c r="F188" s="3">
        <v>6</v>
      </c>
      <c r="G188" s="3">
        <v>1</v>
      </c>
      <c r="H188" s="3">
        <v>0.75</v>
      </c>
      <c r="I188" s="3">
        <v>2</v>
      </c>
      <c r="J188" s="3">
        <v>4</v>
      </c>
      <c r="K188" s="3">
        <v>1</v>
      </c>
      <c r="L188" s="3">
        <v>1</v>
      </c>
      <c r="M188" s="3">
        <v>1</v>
      </c>
      <c r="N188" s="3">
        <v>3</v>
      </c>
      <c r="O188" s="3">
        <v>1</v>
      </c>
      <c r="P188" s="3">
        <v>0.375</v>
      </c>
      <c r="Q188" s="3">
        <v>2</v>
      </c>
      <c r="R188" s="3">
        <v>3</v>
      </c>
      <c r="S188" s="3">
        <v>1</v>
      </c>
      <c r="T188" s="3">
        <v>0.75</v>
      </c>
      <c r="U188" s="3">
        <v>1</v>
      </c>
      <c r="V188" s="3">
        <v>3</v>
      </c>
      <c r="W188" s="3">
        <v>1</v>
      </c>
      <c r="X188" s="3">
        <v>0.375</v>
      </c>
      <c r="Y188" s="3">
        <v>15</v>
      </c>
      <c r="Z188" s="3">
        <v>6</v>
      </c>
      <c r="AA188" s="3">
        <v>1</v>
      </c>
      <c r="AB188" s="3">
        <v>11.25</v>
      </c>
      <c r="AC188" s="3">
        <v>1</v>
      </c>
      <c r="AD188" s="3">
        <v>3</v>
      </c>
      <c r="AE188" s="3">
        <v>3</v>
      </c>
      <c r="AF188" s="3">
        <v>1.125</v>
      </c>
      <c r="AG188" s="3">
        <v>1</v>
      </c>
      <c r="AH188" s="3">
        <v>4</v>
      </c>
      <c r="AI188" s="3">
        <v>3</v>
      </c>
      <c r="AJ188" s="3">
        <v>1.5</v>
      </c>
      <c r="AK188" s="3">
        <v>1</v>
      </c>
      <c r="AL188" s="3">
        <v>4</v>
      </c>
      <c r="AM188" s="3">
        <v>2</v>
      </c>
      <c r="AN188" s="3">
        <v>1</v>
      </c>
      <c r="AO188" s="3">
        <v>6</v>
      </c>
      <c r="AP188" s="3">
        <v>6</v>
      </c>
      <c r="AQ188" s="3">
        <v>1</v>
      </c>
      <c r="AR188" s="3">
        <v>4.5</v>
      </c>
      <c r="AS188" s="3">
        <f t="shared" si="190"/>
        <v>22.625</v>
      </c>
      <c r="AT188" s="3">
        <f t="shared" si="191"/>
        <v>60.333333333333336</v>
      </c>
      <c r="AU188" s="3">
        <v>40000</v>
      </c>
      <c r="AV188" s="3">
        <f t="shared" si="192"/>
        <v>337500</v>
      </c>
      <c r="AW188" s="3">
        <f t="shared" si="193"/>
        <v>900000</v>
      </c>
      <c r="AX188" s="3">
        <f t="shared" si="194"/>
        <v>3</v>
      </c>
      <c r="AY188" s="3">
        <v>3800</v>
      </c>
      <c r="AZ188" s="3">
        <f t="shared" si="195"/>
        <v>1140000</v>
      </c>
      <c r="BA188" s="3">
        <f t="shared" si="196"/>
        <v>3040000</v>
      </c>
    </row>
    <row r="189" spans="1:53">
      <c r="A189" s="3">
        <v>8</v>
      </c>
      <c r="B189" s="3" t="s">
        <v>263</v>
      </c>
      <c r="C189" s="3">
        <v>0.75</v>
      </c>
      <c r="D189" s="3">
        <v>3.5</v>
      </c>
      <c r="E189" s="3">
        <v>2</v>
      </c>
      <c r="F189" s="3">
        <v>8</v>
      </c>
      <c r="G189" s="3">
        <v>1</v>
      </c>
      <c r="H189" s="3">
        <v>2</v>
      </c>
      <c r="I189" s="3">
        <v>2</v>
      </c>
      <c r="J189" s="3">
        <v>6</v>
      </c>
      <c r="K189" s="3">
        <v>1</v>
      </c>
      <c r="L189" s="3">
        <v>1.5</v>
      </c>
      <c r="M189" s="3">
        <v>1</v>
      </c>
      <c r="N189" s="3">
        <v>4</v>
      </c>
      <c r="O189" s="3">
        <v>1</v>
      </c>
      <c r="P189" s="3">
        <v>0.5</v>
      </c>
      <c r="Q189" s="3">
        <v>3</v>
      </c>
      <c r="R189" s="3">
        <v>3</v>
      </c>
      <c r="S189" s="3">
        <v>1</v>
      </c>
      <c r="T189" s="3">
        <v>1.125</v>
      </c>
      <c r="U189" s="3">
        <v>2</v>
      </c>
      <c r="V189" s="3">
        <v>3</v>
      </c>
      <c r="W189" s="3">
        <v>1</v>
      </c>
      <c r="X189" s="3">
        <v>0.75</v>
      </c>
      <c r="Y189" s="3">
        <v>25</v>
      </c>
      <c r="Z189" s="3">
        <v>5</v>
      </c>
      <c r="AA189" s="3">
        <v>1</v>
      </c>
      <c r="AB189" s="3">
        <v>15.625</v>
      </c>
      <c r="AC189" s="3">
        <v>1</v>
      </c>
      <c r="AD189" s="3">
        <v>6</v>
      </c>
      <c r="AE189" s="3">
        <v>2</v>
      </c>
      <c r="AF189" s="3">
        <v>1.5</v>
      </c>
      <c r="AG189" s="3">
        <v>2</v>
      </c>
      <c r="AH189" s="3">
        <v>5</v>
      </c>
      <c r="AI189" s="3">
        <v>3</v>
      </c>
      <c r="AJ189" s="3">
        <v>3.75</v>
      </c>
      <c r="AK189" s="3">
        <v>0</v>
      </c>
      <c r="AL189" s="3">
        <v>0</v>
      </c>
      <c r="AM189" s="3">
        <v>0</v>
      </c>
      <c r="AN189" s="3">
        <v>0</v>
      </c>
      <c r="AO189" s="3">
        <v>6</v>
      </c>
      <c r="AP189" s="3">
        <v>7</v>
      </c>
      <c r="AQ189" s="3">
        <v>1</v>
      </c>
      <c r="AR189" s="3">
        <v>5.25</v>
      </c>
      <c r="AS189" s="3">
        <f t="shared" si="190"/>
        <v>32</v>
      </c>
      <c r="AT189" s="3">
        <f t="shared" si="191"/>
        <v>42.666666666666664</v>
      </c>
      <c r="AU189" s="3">
        <v>40000</v>
      </c>
      <c r="AV189" s="3">
        <f t="shared" si="192"/>
        <v>1054687.5</v>
      </c>
      <c r="AW189" s="3">
        <f t="shared" si="193"/>
        <v>1406250</v>
      </c>
      <c r="AX189" s="3">
        <f t="shared" si="194"/>
        <v>7</v>
      </c>
      <c r="AY189" s="3">
        <v>3800</v>
      </c>
      <c r="AZ189" s="3">
        <f t="shared" si="195"/>
        <v>2660000</v>
      </c>
      <c r="BA189" s="3">
        <f t="shared" si="196"/>
        <v>3546666.6666666665</v>
      </c>
    </row>
    <row r="190" spans="1:53">
      <c r="A190" s="3">
        <v>9</v>
      </c>
      <c r="B190" s="3" t="s">
        <v>264</v>
      </c>
      <c r="C190" s="3">
        <v>0.15</v>
      </c>
      <c r="D190" s="3">
        <v>0.9</v>
      </c>
      <c r="E190" s="3">
        <v>1</v>
      </c>
      <c r="F190" s="3">
        <v>5</v>
      </c>
      <c r="G190" s="3">
        <v>1</v>
      </c>
      <c r="H190" s="3">
        <v>0.625</v>
      </c>
      <c r="I190" s="3">
        <v>2</v>
      </c>
      <c r="J190" s="3">
        <v>3</v>
      </c>
      <c r="K190" s="3">
        <v>1</v>
      </c>
      <c r="L190" s="3">
        <v>0.75</v>
      </c>
      <c r="M190" s="3">
        <v>2</v>
      </c>
      <c r="N190" s="3">
        <v>1</v>
      </c>
      <c r="O190" s="3">
        <v>1</v>
      </c>
      <c r="P190" s="3">
        <v>0.25</v>
      </c>
      <c r="Q190" s="3">
        <v>2</v>
      </c>
      <c r="R190" s="3">
        <v>1</v>
      </c>
      <c r="S190" s="3">
        <v>1</v>
      </c>
      <c r="T190" s="3">
        <v>0.25</v>
      </c>
      <c r="U190" s="3">
        <v>1</v>
      </c>
      <c r="V190" s="3">
        <v>3</v>
      </c>
      <c r="W190" s="3">
        <v>1</v>
      </c>
      <c r="X190" s="3">
        <v>0.375</v>
      </c>
      <c r="Y190" s="3">
        <v>10</v>
      </c>
      <c r="Z190" s="3">
        <v>4</v>
      </c>
      <c r="AA190" s="3">
        <v>1</v>
      </c>
      <c r="AB190" s="3">
        <v>5</v>
      </c>
      <c r="AC190" s="3">
        <v>1</v>
      </c>
      <c r="AD190" s="3">
        <v>3</v>
      </c>
      <c r="AE190" s="3">
        <v>3</v>
      </c>
      <c r="AF190" s="3">
        <v>1.125</v>
      </c>
      <c r="AG190" s="3">
        <v>1</v>
      </c>
      <c r="AH190" s="3">
        <v>3</v>
      </c>
      <c r="AI190" s="3">
        <v>3</v>
      </c>
      <c r="AJ190" s="3">
        <v>1.125</v>
      </c>
      <c r="AK190" s="3">
        <v>0</v>
      </c>
      <c r="AL190" s="3">
        <v>0</v>
      </c>
      <c r="AM190" s="3">
        <v>0</v>
      </c>
      <c r="AN190" s="3">
        <v>0</v>
      </c>
      <c r="AO190" s="3">
        <v>4</v>
      </c>
      <c r="AP190" s="3">
        <v>5</v>
      </c>
      <c r="AQ190" s="3">
        <v>1</v>
      </c>
      <c r="AR190" s="3">
        <v>2.5</v>
      </c>
      <c r="AS190" s="3">
        <f t="shared" si="190"/>
        <v>12</v>
      </c>
      <c r="AT190" s="3">
        <f t="shared" si="191"/>
        <v>80</v>
      </c>
      <c r="AU190" s="3">
        <v>40000</v>
      </c>
      <c r="AV190" s="3">
        <f t="shared" si="192"/>
        <v>37500</v>
      </c>
      <c r="AW190" s="3">
        <f t="shared" si="193"/>
        <v>250000</v>
      </c>
      <c r="AX190" s="3">
        <f t="shared" si="194"/>
        <v>1.7999999999999998</v>
      </c>
      <c r="AY190" s="3">
        <v>3800</v>
      </c>
      <c r="AZ190" s="3">
        <f t="shared" si="195"/>
        <v>683999.99999999988</v>
      </c>
      <c r="BA190" s="3">
        <f t="shared" si="196"/>
        <v>4559999.9999999991</v>
      </c>
    </row>
    <row r="191" spans="1:53">
      <c r="A191" s="3">
        <v>10</v>
      </c>
      <c r="B191" s="3" t="s">
        <v>265</v>
      </c>
      <c r="C191" s="3">
        <v>0.5</v>
      </c>
      <c r="D191" s="3">
        <v>2.5</v>
      </c>
      <c r="E191" s="3">
        <v>2</v>
      </c>
      <c r="F191" s="3">
        <v>7</v>
      </c>
      <c r="G191" s="3">
        <v>1</v>
      </c>
      <c r="H191" s="3">
        <v>1.75</v>
      </c>
      <c r="I191" s="3">
        <v>2</v>
      </c>
      <c r="J191" s="3">
        <v>4</v>
      </c>
      <c r="K191" s="3">
        <v>1</v>
      </c>
      <c r="L191" s="3">
        <v>1</v>
      </c>
      <c r="M191" s="3">
        <v>2</v>
      </c>
      <c r="N191" s="3">
        <v>2</v>
      </c>
      <c r="O191" s="3">
        <v>1</v>
      </c>
      <c r="P191" s="3">
        <v>0.5</v>
      </c>
      <c r="Q191" s="3">
        <v>1</v>
      </c>
      <c r="R191" s="3">
        <v>8</v>
      </c>
      <c r="S191" s="3">
        <v>1</v>
      </c>
      <c r="T191" s="3">
        <v>1</v>
      </c>
      <c r="U191" s="3">
        <v>3</v>
      </c>
      <c r="V191" s="3">
        <v>2</v>
      </c>
      <c r="W191" s="3">
        <v>1</v>
      </c>
      <c r="X191" s="3">
        <v>0.75</v>
      </c>
      <c r="Y191" s="3">
        <v>20</v>
      </c>
      <c r="Z191" s="3">
        <v>5</v>
      </c>
      <c r="AA191" s="3">
        <v>1</v>
      </c>
      <c r="AB191" s="3">
        <v>12.5</v>
      </c>
      <c r="AC191" s="3">
        <v>1</v>
      </c>
      <c r="AD191" s="3">
        <v>5</v>
      </c>
      <c r="AE191" s="3">
        <v>2</v>
      </c>
      <c r="AF191" s="3">
        <v>1.25</v>
      </c>
      <c r="AG191" s="3">
        <v>1</v>
      </c>
      <c r="AH191" s="3">
        <v>5</v>
      </c>
      <c r="AI191" s="3">
        <v>3</v>
      </c>
      <c r="AJ191" s="3">
        <v>1.875</v>
      </c>
      <c r="AK191" s="3">
        <v>1</v>
      </c>
      <c r="AL191" s="3">
        <v>5</v>
      </c>
      <c r="AM191" s="3">
        <v>3</v>
      </c>
      <c r="AN191" s="3">
        <v>1.875</v>
      </c>
      <c r="AO191" s="3">
        <v>7</v>
      </c>
      <c r="AP191" s="3">
        <v>7</v>
      </c>
      <c r="AQ191" s="3">
        <v>1</v>
      </c>
      <c r="AR191" s="3">
        <v>6.125</v>
      </c>
      <c r="AS191" s="3">
        <f t="shared" si="190"/>
        <v>28.625</v>
      </c>
      <c r="AT191" s="3">
        <f t="shared" si="191"/>
        <v>57.25</v>
      </c>
      <c r="AU191" s="3">
        <v>40000</v>
      </c>
      <c r="AV191" s="3">
        <f t="shared" si="192"/>
        <v>500000</v>
      </c>
      <c r="AW191" s="3">
        <f t="shared" si="193"/>
        <v>1000000</v>
      </c>
      <c r="AX191" s="3">
        <f t="shared" si="194"/>
        <v>5</v>
      </c>
      <c r="AY191" s="3">
        <v>3800</v>
      </c>
      <c r="AZ191" s="3">
        <f t="shared" si="195"/>
        <v>1900000</v>
      </c>
      <c r="BA191" s="3">
        <f t="shared" si="196"/>
        <v>3800000</v>
      </c>
    </row>
    <row r="192" spans="1:53">
      <c r="A192" s="3">
        <v>11</v>
      </c>
      <c r="B192" s="3" t="s">
        <v>266</v>
      </c>
      <c r="C192" s="3">
        <v>0.25</v>
      </c>
      <c r="D192" s="3">
        <v>1.2</v>
      </c>
      <c r="E192" s="3">
        <v>2</v>
      </c>
      <c r="F192" s="3">
        <v>6</v>
      </c>
      <c r="G192" s="3">
        <v>1</v>
      </c>
      <c r="H192" s="3">
        <v>1.5</v>
      </c>
      <c r="I192" s="3">
        <v>2</v>
      </c>
      <c r="J192" s="3">
        <v>3</v>
      </c>
      <c r="K192" s="3">
        <v>1</v>
      </c>
      <c r="L192" s="3">
        <v>0.75</v>
      </c>
      <c r="M192" s="3">
        <v>2</v>
      </c>
      <c r="N192" s="3">
        <v>1</v>
      </c>
      <c r="O192" s="3">
        <v>1</v>
      </c>
      <c r="P192" s="3">
        <v>0.25</v>
      </c>
      <c r="Q192" s="3">
        <v>2</v>
      </c>
      <c r="R192" s="3">
        <v>5</v>
      </c>
      <c r="S192" s="3">
        <v>1</v>
      </c>
      <c r="T192" s="3">
        <v>1.25</v>
      </c>
      <c r="U192" s="3">
        <v>3</v>
      </c>
      <c r="V192" s="3">
        <v>1</v>
      </c>
      <c r="W192" s="3">
        <v>1</v>
      </c>
      <c r="X192" s="3">
        <v>0.375</v>
      </c>
      <c r="Y192" s="3">
        <v>10</v>
      </c>
      <c r="Z192" s="3">
        <v>5</v>
      </c>
      <c r="AA192" s="3">
        <v>1</v>
      </c>
      <c r="AB192" s="3">
        <v>6.25</v>
      </c>
      <c r="AC192" s="3">
        <v>1</v>
      </c>
      <c r="AD192" s="3">
        <v>4</v>
      </c>
      <c r="AE192" s="3">
        <v>2</v>
      </c>
      <c r="AF192" s="3">
        <v>1</v>
      </c>
      <c r="AG192" s="3">
        <v>1</v>
      </c>
      <c r="AH192" s="3">
        <v>5</v>
      </c>
      <c r="AI192" s="3">
        <v>3</v>
      </c>
      <c r="AJ192" s="3">
        <v>1.875</v>
      </c>
      <c r="AK192" s="3">
        <v>0</v>
      </c>
      <c r="AL192" s="3">
        <v>0</v>
      </c>
      <c r="AM192" s="3">
        <v>0</v>
      </c>
      <c r="AN192" s="3">
        <v>0</v>
      </c>
      <c r="AO192" s="3">
        <v>4</v>
      </c>
      <c r="AP192" s="3">
        <v>6</v>
      </c>
      <c r="AQ192" s="3">
        <v>1</v>
      </c>
      <c r="AR192" s="3">
        <v>3</v>
      </c>
      <c r="AS192" s="3">
        <f t="shared" si="190"/>
        <v>16.25</v>
      </c>
      <c r="AT192" s="3">
        <f t="shared" si="191"/>
        <v>65</v>
      </c>
      <c r="AU192" s="3">
        <v>40000</v>
      </c>
      <c r="AV192" s="3">
        <f t="shared" si="192"/>
        <v>234375</v>
      </c>
      <c r="AW192" s="3">
        <f t="shared" si="193"/>
        <v>937500</v>
      </c>
      <c r="AX192" s="3">
        <f t="shared" si="194"/>
        <v>2.4</v>
      </c>
      <c r="AY192" s="3">
        <v>3800</v>
      </c>
      <c r="AZ192" s="3">
        <f t="shared" si="195"/>
        <v>912000</v>
      </c>
      <c r="BA192" s="3">
        <f t="shared" si="196"/>
        <v>3648000</v>
      </c>
    </row>
    <row r="193" spans="1:53">
      <c r="A193" s="3">
        <v>12</v>
      </c>
      <c r="B193" s="3" t="s">
        <v>267</v>
      </c>
      <c r="C193" s="3">
        <v>0.75</v>
      </c>
      <c r="D193" s="3">
        <v>3.6</v>
      </c>
      <c r="E193" s="3">
        <v>2</v>
      </c>
      <c r="F193" s="3">
        <v>4</v>
      </c>
      <c r="G193" s="3">
        <v>1</v>
      </c>
      <c r="H193" s="3">
        <v>1</v>
      </c>
      <c r="I193" s="3">
        <v>2</v>
      </c>
      <c r="J193" s="3">
        <v>6</v>
      </c>
      <c r="K193" s="3">
        <v>1</v>
      </c>
      <c r="L193" s="3">
        <v>1.5</v>
      </c>
      <c r="M193" s="3">
        <v>3</v>
      </c>
      <c r="N193" s="3">
        <v>2</v>
      </c>
      <c r="O193" s="3">
        <v>1</v>
      </c>
      <c r="P193" s="3">
        <v>0.75</v>
      </c>
      <c r="Q193" s="3">
        <v>2</v>
      </c>
      <c r="R193" s="3">
        <v>4</v>
      </c>
      <c r="S193" s="3">
        <v>1</v>
      </c>
      <c r="T193" s="3">
        <v>1</v>
      </c>
      <c r="U193" s="3">
        <v>5</v>
      </c>
      <c r="V193" s="3">
        <v>3</v>
      </c>
      <c r="W193" s="3">
        <v>1</v>
      </c>
      <c r="X193" s="3">
        <v>1.875</v>
      </c>
      <c r="Y193" s="3">
        <v>25</v>
      </c>
      <c r="Z193" s="3">
        <v>6</v>
      </c>
      <c r="AA193" s="3">
        <v>1</v>
      </c>
      <c r="AB193" s="3">
        <v>18.75</v>
      </c>
      <c r="AC193" s="3">
        <v>2</v>
      </c>
      <c r="AD193" s="3">
        <v>5</v>
      </c>
      <c r="AE193" s="3">
        <v>3</v>
      </c>
      <c r="AF193" s="3">
        <v>3.75</v>
      </c>
      <c r="AG193" s="3">
        <v>2</v>
      </c>
      <c r="AH193" s="3">
        <v>3</v>
      </c>
      <c r="AI193" s="3">
        <v>3</v>
      </c>
      <c r="AJ193" s="3">
        <v>2.25</v>
      </c>
      <c r="AK193" s="3">
        <v>0</v>
      </c>
      <c r="AL193" s="3">
        <v>0</v>
      </c>
      <c r="AM193" s="3">
        <v>0</v>
      </c>
      <c r="AN193" s="3">
        <v>0</v>
      </c>
      <c r="AO193" s="3">
        <v>5</v>
      </c>
      <c r="AP193" s="3">
        <v>7</v>
      </c>
      <c r="AQ193" s="3">
        <v>1</v>
      </c>
      <c r="AR193" s="3">
        <v>4.375</v>
      </c>
      <c r="AS193" s="3">
        <f t="shared" si="190"/>
        <v>35.25</v>
      </c>
      <c r="AT193" s="3">
        <f t="shared" si="191"/>
        <v>47</v>
      </c>
      <c r="AU193" s="3">
        <v>40000</v>
      </c>
      <c r="AV193" s="3">
        <f t="shared" si="192"/>
        <v>1125000</v>
      </c>
      <c r="AW193" s="3">
        <f t="shared" si="193"/>
        <v>1500000</v>
      </c>
      <c r="AX193" s="3">
        <f t="shared" si="194"/>
        <v>7.1999999999999993</v>
      </c>
      <c r="AY193" s="3">
        <v>3800</v>
      </c>
      <c r="AZ193" s="3">
        <f t="shared" si="195"/>
        <v>2735999.9999999995</v>
      </c>
      <c r="BA193" s="3">
        <f t="shared" si="196"/>
        <v>3647999.9999999995</v>
      </c>
    </row>
    <row r="194" spans="1:53">
      <c r="A194" s="3">
        <v>13</v>
      </c>
      <c r="B194" s="3" t="s">
        <v>268</v>
      </c>
      <c r="C194" s="3">
        <v>0.8</v>
      </c>
      <c r="D194" s="3">
        <v>3.8</v>
      </c>
      <c r="E194" s="3">
        <v>2</v>
      </c>
      <c r="F194" s="3">
        <v>4</v>
      </c>
      <c r="G194" s="3">
        <v>1</v>
      </c>
      <c r="H194" s="3">
        <v>1</v>
      </c>
      <c r="I194" s="3">
        <v>2</v>
      </c>
      <c r="J194" s="3">
        <v>5</v>
      </c>
      <c r="K194" s="3">
        <v>2</v>
      </c>
      <c r="L194" s="3">
        <v>2.5</v>
      </c>
      <c r="M194" s="3">
        <v>2</v>
      </c>
      <c r="N194" s="3">
        <v>1</v>
      </c>
      <c r="O194" s="3">
        <v>1</v>
      </c>
      <c r="P194" s="3">
        <v>0.25</v>
      </c>
      <c r="Q194" s="3">
        <v>2</v>
      </c>
      <c r="R194" s="3">
        <v>5</v>
      </c>
      <c r="S194" s="3">
        <v>1</v>
      </c>
      <c r="T194" s="3">
        <v>1.25</v>
      </c>
      <c r="U194" s="3">
        <v>1</v>
      </c>
      <c r="V194" s="3">
        <v>3</v>
      </c>
      <c r="W194" s="3">
        <v>1</v>
      </c>
      <c r="X194" s="3">
        <v>0.375</v>
      </c>
      <c r="Y194" s="3">
        <v>15</v>
      </c>
      <c r="Z194" s="3">
        <v>7</v>
      </c>
      <c r="AA194" s="3">
        <v>1</v>
      </c>
      <c r="AB194" s="3">
        <v>13.125</v>
      </c>
      <c r="AC194" s="3">
        <v>1</v>
      </c>
      <c r="AD194" s="3">
        <v>5</v>
      </c>
      <c r="AE194" s="3">
        <v>2</v>
      </c>
      <c r="AF194" s="3">
        <v>1.25</v>
      </c>
      <c r="AG194" s="3">
        <v>2</v>
      </c>
      <c r="AH194" s="3">
        <v>5</v>
      </c>
      <c r="AI194" s="3">
        <v>3</v>
      </c>
      <c r="AJ194" s="3">
        <v>3.75</v>
      </c>
      <c r="AK194" s="3">
        <v>2</v>
      </c>
      <c r="AL194" s="3">
        <v>5</v>
      </c>
      <c r="AM194" s="3">
        <v>3</v>
      </c>
      <c r="AN194" s="3">
        <v>3.75</v>
      </c>
      <c r="AO194" s="3">
        <v>5</v>
      </c>
      <c r="AP194" s="3">
        <v>7</v>
      </c>
      <c r="AQ194" s="3">
        <v>1</v>
      </c>
      <c r="AR194" s="3">
        <v>4.375</v>
      </c>
      <c r="AS194" s="3">
        <f t="shared" si="190"/>
        <v>31.625</v>
      </c>
      <c r="AT194" s="3">
        <f t="shared" si="191"/>
        <v>39.53125</v>
      </c>
      <c r="AU194" s="3">
        <v>40000</v>
      </c>
      <c r="AV194" s="3">
        <f t="shared" si="192"/>
        <v>1640625</v>
      </c>
      <c r="AW194" s="3">
        <f t="shared" si="193"/>
        <v>2050781.25</v>
      </c>
      <c r="AX194" s="3">
        <f t="shared" si="194"/>
        <v>7.6</v>
      </c>
      <c r="AY194" s="3">
        <v>3800</v>
      </c>
      <c r="AZ194" s="3">
        <f t="shared" si="195"/>
        <v>2888000</v>
      </c>
      <c r="BA194" s="3">
        <f t="shared" si="196"/>
        <v>3610000</v>
      </c>
    </row>
    <row r="195" spans="1:53">
      <c r="A195" s="3">
        <v>14</v>
      </c>
      <c r="B195" s="3" t="s">
        <v>269</v>
      </c>
      <c r="C195" s="3">
        <v>0.4</v>
      </c>
      <c r="D195" s="3">
        <v>2.5</v>
      </c>
      <c r="E195" s="3">
        <v>2</v>
      </c>
      <c r="F195" s="3">
        <v>6</v>
      </c>
      <c r="G195" s="3">
        <v>1</v>
      </c>
      <c r="H195" s="3">
        <v>1.5</v>
      </c>
      <c r="I195" s="3">
        <v>2</v>
      </c>
      <c r="J195" s="3">
        <v>4</v>
      </c>
      <c r="K195" s="3">
        <v>1</v>
      </c>
      <c r="L195" s="3">
        <v>1</v>
      </c>
      <c r="M195" s="3">
        <v>2</v>
      </c>
      <c r="N195" s="3">
        <v>2</v>
      </c>
      <c r="O195" s="3">
        <v>1</v>
      </c>
      <c r="P195" s="3">
        <v>0.5</v>
      </c>
      <c r="Q195" s="3">
        <v>1</v>
      </c>
      <c r="R195" s="3">
        <v>5</v>
      </c>
      <c r="S195" s="3">
        <v>1</v>
      </c>
      <c r="T195" s="3">
        <v>0.625</v>
      </c>
      <c r="U195" s="3">
        <v>1</v>
      </c>
      <c r="V195" s="3">
        <v>2</v>
      </c>
      <c r="W195" s="3">
        <v>1</v>
      </c>
      <c r="X195" s="3">
        <v>0.25</v>
      </c>
      <c r="Y195" s="3">
        <v>20</v>
      </c>
      <c r="Z195" s="3">
        <v>5</v>
      </c>
      <c r="AA195" s="3">
        <v>1</v>
      </c>
      <c r="AB195" s="3">
        <v>12.5</v>
      </c>
      <c r="AC195" s="3">
        <v>1</v>
      </c>
      <c r="AD195" s="3">
        <v>4</v>
      </c>
      <c r="AE195" s="3">
        <v>3</v>
      </c>
      <c r="AF195" s="3">
        <v>1.5</v>
      </c>
      <c r="AG195" s="3">
        <v>1</v>
      </c>
      <c r="AH195" s="3">
        <v>5</v>
      </c>
      <c r="AI195" s="3">
        <v>3</v>
      </c>
      <c r="AJ195" s="3">
        <v>1.875</v>
      </c>
      <c r="AK195" s="3">
        <v>1</v>
      </c>
      <c r="AL195" s="3">
        <v>5</v>
      </c>
      <c r="AM195" s="3">
        <v>2</v>
      </c>
      <c r="AN195" s="3">
        <v>1.25</v>
      </c>
      <c r="AO195" s="3">
        <v>6</v>
      </c>
      <c r="AP195" s="3">
        <v>6</v>
      </c>
      <c r="AQ195" s="3">
        <v>1</v>
      </c>
      <c r="AR195" s="3">
        <v>4.5</v>
      </c>
      <c r="AS195" s="3">
        <f t="shared" si="190"/>
        <v>25.5</v>
      </c>
      <c r="AT195" s="3">
        <f t="shared" si="191"/>
        <v>63.75</v>
      </c>
      <c r="AU195" s="3">
        <v>40000</v>
      </c>
      <c r="AV195" s="3">
        <f t="shared" si="192"/>
        <v>312500</v>
      </c>
      <c r="AW195" s="3">
        <f t="shared" si="193"/>
        <v>781250</v>
      </c>
      <c r="AX195" s="3">
        <f t="shared" si="194"/>
        <v>5</v>
      </c>
      <c r="AY195" s="3">
        <v>3800</v>
      </c>
      <c r="AZ195" s="3">
        <f t="shared" si="195"/>
        <v>1900000</v>
      </c>
      <c r="BA195" s="3">
        <f t="shared" si="196"/>
        <v>4750000</v>
      </c>
    </row>
    <row r="196" spans="1:53">
      <c r="A196" s="3">
        <v>15</v>
      </c>
      <c r="B196" s="3" t="s">
        <v>270</v>
      </c>
      <c r="C196" s="3">
        <v>0.4</v>
      </c>
      <c r="D196" s="3">
        <v>2.4</v>
      </c>
      <c r="E196" s="3">
        <v>2</v>
      </c>
      <c r="F196" s="3">
        <v>7</v>
      </c>
      <c r="G196" s="3">
        <v>1</v>
      </c>
      <c r="H196" s="3">
        <v>1.75</v>
      </c>
      <c r="I196" s="3">
        <v>2</v>
      </c>
      <c r="J196" s="3">
        <v>4</v>
      </c>
      <c r="K196" s="3">
        <v>1</v>
      </c>
      <c r="L196" s="3">
        <v>1</v>
      </c>
      <c r="M196" s="3">
        <v>2</v>
      </c>
      <c r="N196" s="3">
        <v>2</v>
      </c>
      <c r="O196" s="3">
        <v>1</v>
      </c>
      <c r="P196" s="3">
        <v>0.5</v>
      </c>
      <c r="Q196" s="3">
        <v>2</v>
      </c>
      <c r="R196" s="3">
        <v>5</v>
      </c>
      <c r="S196" s="3">
        <v>1</v>
      </c>
      <c r="T196" s="3">
        <v>1.25</v>
      </c>
      <c r="U196" s="3">
        <v>3</v>
      </c>
      <c r="V196" s="3">
        <v>2</v>
      </c>
      <c r="W196" s="3">
        <v>1</v>
      </c>
      <c r="X196" s="3">
        <v>0.75</v>
      </c>
      <c r="Y196" s="3">
        <v>20</v>
      </c>
      <c r="Z196" s="3">
        <v>5</v>
      </c>
      <c r="AA196" s="3">
        <v>1</v>
      </c>
      <c r="AB196" s="3">
        <v>12.5</v>
      </c>
      <c r="AC196" s="3">
        <v>1</v>
      </c>
      <c r="AD196" s="3">
        <v>5</v>
      </c>
      <c r="AE196" s="3">
        <v>2</v>
      </c>
      <c r="AF196" s="3">
        <v>1.25</v>
      </c>
      <c r="AG196" s="3">
        <v>1</v>
      </c>
      <c r="AH196" s="3">
        <v>5</v>
      </c>
      <c r="AI196" s="3">
        <v>3</v>
      </c>
      <c r="AJ196" s="3">
        <v>1.875</v>
      </c>
      <c r="AK196" s="3">
        <v>1</v>
      </c>
      <c r="AL196" s="3">
        <v>5</v>
      </c>
      <c r="AM196" s="3">
        <v>3</v>
      </c>
      <c r="AN196" s="3">
        <v>1.875</v>
      </c>
      <c r="AO196" s="3">
        <v>7</v>
      </c>
      <c r="AP196" s="3">
        <v>7</v>
      </c>
      <c r="AQ196" s="3">
        <v>1</v>
      </c>
      <c r="AR196" s="3">
        <v>6.125</v>
      </c>
      <c r="AS196" s="3">
        <f t="shared" si="190"/>
        <v>28.875</v>
      </c>
      <c r="AT196" s="3">
        <f t="shared" si="191"/>
        <v>72.1875</v>
      </c>
      <c r="AU196" s="3">
        <v>40000</v>
      </c>
      <c r="AV196" s="3">
        <f t="shared" si="192"/>
        <v>625000</v>
      </c>
      <c r="AW196" s="3">
        <f t="shared" si="193"/>
        <v>1562500</v>
      </c>
      <c r="AX196" s="3">
        <f t="shared" si="194"/>
        <v>4.8</v>
      </c>
      <c r="AY196" s="3">
        <v>3800</v>
      </c>
      <c r="AZ196" s="3">
        <f t="shared" si="195"/>
        <v>1824000</v>
      </c>
      <c r="BA196" s="3">
        <f t="shared" si="196"/>
        <v>4560000</v>
      </c>
    </row>
    <row r="197" spans="1:53">
      <c r="A197" s="3">
        <v>16</v>
      </c>
      <c r="B197" s="3" t="s">
        <v>271</v>
      </c>
      <c r="C197" s="3">
        <v>0.8</v>
      </c>
      <c r="D197" s="3">
        <v>4.4000000000000004</v>
      </c>
      <c r="E197" s="3">
        <v>2</v>
      </c>
      <c r="F197" s="3">
        <v>4</v>
      </c>
      <c r="G197" s="3">
        <v>1</v>
      </c>
      <c r="H197" s="3">
        <v>1</v>
      </c>
      <c r="I197" s="3">
        <v>2</v>
      </c>
      <c r="J197" s="3">
        <v>6</v>
      </c>
      <c r="K197" s="3">
        <v>1</v>
      </c>
      <c r="L197" s="3">
        <v>1.5</v>
      </c>
      <c r="M197" s="3">
        <v>2</v>
      </c>
      <c r="N197" s="3">
        <v>2</v>
      </c>
      <c r="O197" s="3">
        <v>1</v>
      </c>
      <c r="P197" s="3">
        <v>0.5</v>
      </c>
      <c r="Q197" s="3">
        <v>2</v>
      </c>
      <c r="R197" s="3">
        <v>4</v>
      </c>
      <c r="S197" s="3">
        <v>1</v>
      </c>
      <c r="T197" s="3">
        <v>1</v>
      </c>
      <c r="U197" s="3">
        <v>2</v>
      </c>
      <c r="V197" s="3">
        <v>3</v>
      </c>
      <c r="W197" s="3">
        <v>1</v>
      </c>
      <c r="X197" s="3">
        <v>0.75</v>
      </c>
      <c r="Y197" s="3">
        <v>15</v>
      </c>
      <c r="Z197" s="3">
        <v>7</v>
      </c>
      <c r="AA197" s="3">
        <v>1</v>
      </c>
      <c r="AB197" s="3">
        <v>13.125</v>
      </c>
      <c r="AC197" s="3">
        <v>2</v>
      </c>
      <c r="AD197" s="3">
        <v>5</v>
      </c>
      <c r="AE197" s="3">
        <v>3</v>
      </c>
      <c r="AF197" s="3">
        <v>3.75</v>
      </c>
      <c r="AG197" s="3">
        <v>2</v>
      </c>
      <c r="AH197" s="3">
        <v>5</v>
      </c>
      <c r="AI197" s="3">
        <v>3</v>
      </c>
      <c r="AJ197" s="3">
        <v>3.75</v>
      </c>
      <c r="AK197" s="3">
        <v>2</v>
      </c>
      <c r="AL197" s="3">
        <v>4</v>
      </c>
      <c r="AM197" s="3">
        <v>3</v>
      </c>
      <c r="AN197" s="3">
        <v>3</v>
      </c>
      <c r="AO197" s="3">
        <v>6</v>
      </c>
      <c r="AP197" s="3">
        <v>8</v>
      </c>
      <c r="AQ197" s="3">
        <v>1</v>
      </c>
      <c r="AR197" s="3">
        <v>6</v>
      </c>
      <c r="AS197" s="3">
        <f t="shared" si="190"/>
        <v>34.375</v>
      </c>
      <c r="AT197" s="3">
        <f t="shared" si="191"/>
        <v>42.96875</v>
      </c>
      <c r="AU197" s="3">
        <v>40000</v>
      </c>
      <c r="AV197" s="3">
        <f t="shared" si="192"/>
        <v>787500</v>
      </c>
      <c r="AW197" s="3">
        <f t="shared" si="193"/>
        <v>984375</v>
      </c>
      <c r="AX197" s="3">
        <f t="shared" si="194"/>
        <v>8.8000000000000007</v>
      </c>
      <c r="AY197" s="3">
        <v>3800</v>
      </c>
      <c r="AZ197" s="3">
        <f t="shared" si="195"/>
        <v>3344000</v>
      </c>
      <c r="BA197" s="3">
        <f t="shared" si="196"/>
        <v>4180000</v>
      </c>
    </row>
    <row r="198" spans="1:53">
      <c r="A198" s="3">
        <v>17</v>
      </c>
      <c r="B198" s="3" t="s">
        <v>272</v>
      </c>
      <c r="C198" s="3">
        <v>0.25</v>
      </c>
      <c r="D198" s="3">
        <v>1.1000000000000001</v>
      </c>
      <c r="E198" s="3">
        <v>1</v>
      </c>
      <c r="F198" s="3">
        <v>5</v>
      </c>
      <c r="G198" s="3">
        <v>1</v>
      </c>
      <c r="H198" s="3">
        <v>0.625</v>
      </c>
      <c r="I198" s="3">
        <v>2</v>
      </c>
      <c r="J198" s="3">
        <v>3</v>
      </c>
      <c r="K198" s="3">
        <v>1</v>
      </c>
      <c r="L198" s="3">
        <v>0.75</v>
      </c>
      <c r="M198" s="3">
        <v>1</v>
      </c>
      <c r="N198" s="3">
        <v>2</v>
      </c>
      <c r="O198" s="3">
        <v>1</v>
      </c>
      <c r="P198" s="3">
        <v>0.25</v>
      </c>
      <c r="Q198" s="3">
        <v>1</v>
      </c>
      <c r="R198" s="3">
        <v>4</v>
      </c>
      <c r="S198" s="3">
        <v>1</v>
      </c>
      <c r="T198" s="3">
        <v>0.5</v>
      </c>
      <c r="U198" s="3">
        <v>1</v>
      </c>
      <c r="V198" s="3">
        <v>1</v>
      </c>
      <c r="W198" s="3">
        <v>1</v>
      </c>
      <c r="X198" s="3">
        <v>0.125</v>
      </c>
      <c r="Y198" s="3">
        <v>10</v>
      </c>
      <c r="Z198" s="3">
        <v>5</v>
      </c>
      <c r="AA198" s="3">
        <v>1</v>
      </c>
      <c r="AB198" s="3">
        <v>6.25</v>
      </c>
      <c r="AC198" s="3">
        <v>1</v>
      </c>
      <c r="AD198" s="3">
        <v>3</v>
      </c>
      <c r="AE198" s="3">
        <v>3</v>
      </c>
      <c r="AF198" s="3">
        <v>1.125</v>
      </c>
      <c r="AG198" s="3">
        <v>1</v>
      </c>
      <c r="AH198" s="3">
        <v>4</v>
      </c>
      <c r="AI198" s="3">
        <v>3</v>
      </c>
      <c r="AJ198" s="3">
        <v>1.5</v>
      </c>
      <c r="AK198" s="3">
        <v>0</v>
      </c>
      <c r="AL198" s="3">
        <v>0</v>
      </c>
      <c r="AM198" s="3">
        <v>0</v>
      </c>
      <c r="AN198" s="3">
        <v>0</v>
      </c>
      <c r="AO198" s="3">
        <v>4</v>
      </c>
      <c r="AP198" s="3">
        <v>6</v>
      </c>
      <c r="AQ198" s="3">
        <v>1</v>
      </c>
      <c r="AR198" s="3">
        <v>3</v>
      </c>
      <c r="AS198" s="3">
        <f t="shared" si="190"/>
        <v>14.125</v>
      </c>
      <c r="AT198" s="3">
        <f t="shared" si="191"/>
        <v>56.5</v>
      </c>
      <c r="AU198" s="3">
        <v>40000</v>
      </c>
      <c r="AV198" s="3">
        <f t="shared" si="192"/>
        <v>93750</v>
      </c>
      <c r="AW198" s="3">
        <f t="shared" si="193"/>
        <v>375000</v>
      </c>
      <c r="AX198" s="3">
        <f t="shared" si="194"/>
        <v>2.2000000000000002</v>
      </c>
      <c r="AY198" s="3">
        <v>3800</v>
      </c>
      <c r="AZ198" s="3">
        <f t="shared" si="195"/>
        <v>836000</v>
      </c>
      <c r="BA198" s="3">
        <f t="shared" si="196"/>
        <v>3344000</v>
      </c>
    </row>
    <row r="199" spans="1:53">
      <c r="A199" s="3">
        <v>18</v>
      </c>
      <c r="B199" s="3" t="s">
        <v>273</v>
      </c>
      <c r="C199" s="3">
        <v>0.125</v>
      </c>
      <c r="D199" s="3">
        <v>0.6</v>
      </c>
      <c r="E199" s="3">
        <v>1</v>
      </c>
      <c r="F199" s="3">
        <v>4</v>
      </c>
      <c r="G199" s="3">
        <v>1</v>
      </c>
      <c r="H199" s="3">
        <v>0.5</v>
      </c>
      <c r="I199" s="3">
        <v>2</v>
      </c>
      <c r="J199" s="3">
        <v>2</v>
      </c>
      <c r="K199" s="3">
        <v>1</v>
      </c>
      <c r="L199" s="3">
        <v>0.5</v>
      </c>
      <c r="M199" s="3">
        <v>1</v>
      </c>
      <c r="N199" s="3">
        <v>1</v>
      </c>
      <c r="O199" s="3">
        <v>1</v>
      </c>
      <c r="P199" s="3">
        <v>0.125</v>
      </c>
      <c r="Q199" s="3">
        <v>1</v>
      </c>
      <c r="R199" s="3">
        <v>2</v>
      </c>
      <c r="S199" s="3">
        <v>1</v>
      </c>
      <c r="T199" s="3">
        <v>0.25</v>
      </c>
      <c r="U199" s="3">
        <v>1</v>
      </c>
      <c r="V199" s="3">
        <v>2</v>
      </c>
      <c r="W199" s="3">
        <v>1</v>
      </c>
      <c r="X199" s="3">
        <v>0.25</v>
      </c>
      <c r="Y199" s="3">
        <v>10</v>
      </c>
      <c r="Z199" s="3">
        <v>4</v>
      </c>
      <c r="AA199" s="3">
        <v>1</v>
      </c>
      <c r="AB199" s="3">
        <v>5</v>
      </c>
      <c r="AC199" s="3">
        <v>1</v>
      </c>
      <c r="AD199" s="3">
        <v>3</v>
      </c>
      <c r="AE199" s="3">
        <v>2</v>
      </c>
      <c r="AF199" s="3">
        <v>0.75</v>
      </c>
      <c r="AG199" s="3">
        <v>2</v>
      </c>
      <c r="AH199" s="3">
        <v>3</v>
      </c>
      <c r="AI199" s="3">
        <v>3</v>
      </c>
      <c r="AJ199" s="3">
        <v>2.25</v>
      </c>
      <c r="AK199" s="3">
        <v>1</v>
      </c>
      <c r="AL199" s="3">
        <v>3</v>
      </c>
      <c r="AM199" s="3">
        <v>2</v>
      </c>
      <c r="AN199" s="3">
        <v>0.75</v>
      </c>
      <c r="AO199" s="3">
        <v>3</v>
      </c>
      <c r="AP199" s="3">
        <v>5</v>
      </c>
      <c r="AQ199" s="3">
        <v>1</v>
      </c>
      <c r="AR199" s="3">
        <v>1.875</v>
      </c>
      <c r="AS199" s="3">
        <f t="shared" si="190"/>
        <v>12.25</v>
      </c>
      <c r="AT199" s="3">
        <f t="shared" si="191"/>
        <v>98</v>
      </c>
      <c r="AU199" s="3">
        <v>40000</v>
      </c>
      <c r="AV199" s="3">
        <f t="shared" si="192"/>
        <v>25000</v>
      </c>
      <c r="AW199" s="3">
        <f t="shared" si="193"/>
        <v>200000</v>
      </c>
      <c r="AX199" s="3">
        <f t="shared" si="194"/>
        <v>1.2</v>
      </c>
      <c r="AY199" s="3">
        <v>3800</v>
      </c>
      <c r="AZ199" s="3">
        <f t="shared" si="195"/>
        <v>456000</v>
      </c>
      <c r="BA199" s="3">
        <f t="shared" si="196"/>
        <v>3648000</v>
      </c>
    </row>
    <row r="200" spans="1:53">
      <c r="A200" s="3">
        <v>19</v>
      </c>
      <c r="B200" s="3" t="s">
        <v>274</v>
      </c>
      <c r="C200" s="3">
        <v>0.4</v>
      </c>
      <c r="D200" s="3">
        <v>2.2999999999999998</v>
      </c>
      <c r="E200" s="3">
        <v>1</v>
      </c>
      <c r="F200" s="3">
        <v>7</v>
      </c>
      <c r="G200" s="3">
        <v>1</v>
      </c>
      <c r="H200" s="3">
        <v>0.875</v>
      </c>
      <c r="I200" s="3">
        <v>2</v>
      </c>
      <c r="J200" s="3">
        <v>4</v>
      </c>
      <c r="K200" s="3">
        <v>1</v>
      </c>
      <c r="L200" s="3">
        <v>1</v>
      </c>
      <c r="M200" s="3">
        <v>2</v>
      </c>
      <c r="N200" s="3">
        <v>2</v>
      </c>
      <c r="O200" s="3">
        <v>1</v>
      </c>
      <c r="P200" s="3">
        <v>0.5</v>
      </c>
      <c r="Q200" s="3">
        <v>1</v>
      </c>
      <c r="R200" s="3">
        <v>5</v>
      </c>
      <c r="S200" s="3">
        <v>1</v>
      </c>
      <c r="T200" s="3">
        <v>0.625</v>
      </c>
      <c r="U200" s="3">
        <v>1</v>
      </c>
      <c r="V200" s="3">
        <v>2</v>
      </c>
      <c r="W200" s="3">
        <v>1</v>
      </c>
      <c r="X200" s="3">
        <v>0.25</v>
      </c>
      <c r="Y200" s="3">
        <v>15</v>
      </c>
      <c r="Z200" s="3">
        <v>5</v>
      </c>
      <c r="AA200" s="3">
        <v>1</v>
      </c>
      <c r="AB200" s="3">
        <v>9.375</v>
      </c>
      <c r="AC200" s="3">
        <v>1</v>
      </c>
      <c r="AD200" s="3">
        <v>4</v>
      </c>
      <c r="AE200" s="3">
        <v>2</v>
      </c>
      <c r="AF200" s="3">
        <v>1</v>
      </c>
      <c r="AG200" s="3">
        <v>1</v>
      </c>
      <c r="AH200" s="3">
        <v>5</v>
      </c>
      <c r="AI200" s="3">
        <v>3</v>
      </c>
      <c r="AJ200" s="3">
        <v>1.875</v>
      </c>
      <c r="AK200" s="3">
        <v>1</v>
      </c>
      <c r="AL200" s="3">
        <v>4</v>
      </c>
      <c r="AM200" s="3">
        <v>3</v>
      </c>
      <c r="AN200" s="3">
        <v>1.5</v>
      </c>
      <c r="AO200" s="3">
        <v>4</v>
      </c>
      <c r="AP200" s="3">
        <v>6</v>
      </c>
      <c r="AQ200" s="3">
        <v>1</v>
      </c>
      <c r="AR200" s="3">
        <v>3</v>
      </c>
      <c r="AS200" s="3">
        <f t="shared" si="190"/>
        <v>20</v>
      </c>
      <c r="AT200" s="3">
        <f t="shared" si="191"/>
        <v>50</v>
      </c>
      <c r="AU200" s="3">
        <v>40000</v>
      </c>
      <c r="AV200" s="3">
        <f t="shared" si="192"/>
        <v>234375</v>
      </c>
      <c r="AW200" s="3">
        <f t="shared" si="193"/>
        <v>585937.5</v>
      </c>
      <c r="AX200" s="3">
        <f t="shared" si="194"/>
        <v>4.6000000000000005</v>
      </c>
      <c r="AY200" s="3">
        <v>3800</v>
      </c>
      <c r="AZ200" s="3">
        <f t="shared" si="195"/>
        <v>1748000.0000000005</v>
      </c>
      <c r="BA200" s="3">
        <f t="shared" si="196"/>
        <v>4370000.0000000009</v>
      </c>
    </row>
    <row r="201" spans="1:53">
      <c r="A201" s="3">
        <v>20</v>
      </c>
      <c r="B201" s="3" t="s">
        <v>275</v>
      </c>
      <c r="C201" s="3">
        <v>0.25</v>
      </c>
      <c r="D201" s="3">
        <v>1.3</v>
      </c>
      <c r="E201" s="3">
        <v>1</v>
      </c>
      <c r="F201" s="3">
        <v>6</v>
      </c>
      <c r="G201" s="3">
        <v>1</v>
      </c>
      <c r="H201" s="3">
        <v>0.75</v>
      </c>
      <c r="I201" s="3">
        <v>2</v>
      </c>
      <c r="J201" s="3">
        <v>3</v>
      </c>
      <c r="K201" s="3">
        <v>1</v>
      </c>
      <c r="L201" s="3">
        <v>0.75</v>
      </c>
      <c r="M201" s="3">
        <v>1</v>
      </c>
      <c r="N201" s="3">
        <v>2</v>
      </c>
      <c r="O201" s="3">
        <v>1</v>
      </c>
      <c r="P201" s="3">
        <v>0.25</v>
      </c>
      <c r="Q201" s="3">
        <v>1</v>
      </c>
      <c r="R201" s="3">
        <v>4</v>
      </c>
      <c r="S201" s="3">
        <v>1</v>
      </c>
      <c r="T201" s="3">
        <v>0.5</v>
      </c>
      <c r="U201" s="3">
        <v>1</v>
      </c>
      <c r="V201" s="3">
        <v>1</v>
      </c>
      <c r="W201" s="3">
        <v>1</v>
      </c>
      <c r="X201" s="3">
        <v>0.125</v>
      </c>
      <c r="Y201" s="3">
        <v>15</v>
      </c>
      <c r="Z201" s="3">
        <v>5</v>
      </c>
      <c r="AA201" s="3">
        <v>1</v>
      </c>
      <c r="AB201" s="3">
        <v>9.375</v>
      </c>
      <c r="AC201" s="3">
        <v>1</v>
      </c>
      <c r="AD201" s="3">
        <v>4</v>
      </c>
      <c r="AE201" s="3">
        <v>3</v>
      </c>
      <c r="AF201" s="3">
        <v>1.5</v>
      </c>
      <c r="AG201" s="3">
        <v>1</v>
      </c>
      <c r="AH201" s="3">
        <v>4</v>
      </c>
      <c r="AI201" s="3">
        <v>3</v>
      </c>
      <c r="AJ201" s="3">
        <v>1.5</v>
      </c>
      <c r="AK201" s="3">
        <v>1</v>
      </c>
      <c r="AL201" s="3">
        <v>4</v>
      </c>
      <c r="AM201" s="3">
        <v>2</v>
      </c>
      <c r="AN201" s="3">
        <v>1</v>
      </c>
      <c r="AO201" s="3">
        <v>5</v>
      </c>
      <c r="AP201" s="3">
        <v>6</v>
      </c>
      <c r="AQ201" s="3">
        <v>1</v>
      </c>
      <c r="AR201" s="3">
        <v>3.75</v>
      </c>
      <c r="AS201" s="3">
        <f t="shared" si="190"/>
        <v>19.5</v>
      </c>
      <c r="AT201" s="3">
        <f t="shared" si="191"/>
        <v>78</v>
      </c>
      <c r="AU201" s="3">
        <v>40000</v>
      </c>
      <c r="AV201" s="3">
        <f t="shared" si="192"/>
        <v>140625</v>
      </c>
      <c r="AW201" s="3">
        <f t="shared" si="193"/>
        <v>562500</v>
      </c>
      <c r="AX201" s="3">
        <f t="shared" si="194"/>
        <v>2.6</v>
      </c>
      <c r="AY201" s="3">
        <v>3800</v>
      </c>
      <c r="AZ201" s="3">
        <f t="shared" si="195"/>
        <v>988000</v>
      </c>
      <c r="BA201" s="3">
        <f t="shared" si="196"/>
        <v>3952000</v>
      </c>
    </row>
    <row r="202" spans="1:53">
      <c r="A202" s="3">
        <v>21</v>
      </c>
      <c r="B202" s="3" t="s">
        <v>276</v>
      </c>
      <c r="C202" s="3">
        <v>0.25</v>
      </c>
      <c r="D202" s="3">
        <v>1.5</v>
      </c>
      <c r="E202" s="3">
        <v>1</v>
      </c>
      <c r="F202" s="3">
        <v>5</v>
      </c>
      <c r="G202" s="3">
        <v>1</v>
      </c>
      <c r="H202" s="3">
        <v>0.625</v>
      </c>
      <c r="I202" s="3">
        <v>2</v>
      </c>
      <c r="J202" s="3">
        <v>4</v>
      </c>
      <c r="K202" s="3">
        <v>1</v>
      </c>
      <c r="L202" s="3">
        <v>1</v>
      </c>
      <c r="M202" s="3">
        <v>1</v>
      </c>
      <c r="N202" s="3">
        <v>2</v>
      </c>
      <c r="O202" s="3">
        <v>1</v>
      </c>
      <c r="P202" s="3">
        <v>0.25</v>
      </c>
      <c r="Q202" s="3">
        <v>1</v>
      </c>
      <c r="R202" s="3">
        <v>4</v>
      </c>
      <c r="S202" s="3">
        <v>1</v>
      </c>
      <c r="T202" s="3">
        <v>0.5</v>
      </c>
      <c r="U202" s="3">
        <v>4</v>
      </c>
      <c r="V202" s="3">
        <v>1</v>
      </c>
      <c r="W202" s="3">
        <v>1</v>
      </c>
      <c r="X202" s="3">
        <v>0.5</v>
      </c>
      <c r="Y202" s="3">
        <v>10</v>
      </c>
      <c r="Z202" s="3">
        <v>5</v>
      </c>
      <c r="AA202" s="3">
        <v>1</v>
      </c>
      <c r="AB202" s="3">
        <v>6.25</v>
      </c>
      <c r="AC202" s="3">
        <v>1</v>
      </c>
      <c r="AD202" s="3">
        <v>4</v>
      </c>
      <c r="AE202" s="3">
        <v>2</v>
      </c>
      <c r="AF202" s="3">
        <v>1</v>
      </c>
      <c r="AG202" s="3">
        <v>1</v>
      </c>
      <c r="AH202" s="3">
        <v>4</v>
      </c>
      <c r="AI202" s="3">
        <v>3</v>
      </c>
      <c r="AJ202" s="3">
        <v>1.5</v>
      </c>
      <c r="AK202" s="3">
        <v>1</v>
      </c>
      <c r="AL202" s="3">
        <v>4</v>
      </c>
      <c r="AM202" s="3">
        <v>2</v>
      </c>
      <c r="AN202" s="3">
        <v>1</v>
      </c>
      <c r="AO202" s="3">
        <v>3</v>
      </c>
      <c r="AP202" s="3">
        <v>6</v>
      </c>
      <c r="AQ202" s="3">
        <v>1</v>
      </c>
      <c r="AR202" s="3">
        <v>2.25</v>
      </c>
      <c r="AS202" s="3">
        <f t="shared" si="190"/>
        <v>14.875</v>
      </c>
      <c r="AT202" s="3">
        <f t="shared" si="191"/>
        <v>59.5</v>
      </c>
      <c r="AU202" s="3">
        <v>40000</v>
      </c>
      <c r="AV202" s="3">
        <f t="shared" si="192"/>
        <v>125000</v>
      </c>
      <c r="AW202" s="3">
        <f t="shared" si="193"/>
        <v>500000</v>
      </c>
      <c r="AX202" s="3">
        <f t="shared" si="194"/>
        <v>3</v>
      </c>
      <c r="AY202" s="3">
        <v>3801</v>
      </c>
      <c r="AZ202" s="3">
        <f t="shared" si="195"/>
        <v>1140300</v>
      </c>
      <c r="BA202" s="3">
        <f t="shared" si="196"/>
        <v>4561200</v>
      </c>
    </row>
    <row r="203" spans="1:53">
      <c r="A203" s="3">
        <v>22</v>
      </c>
      <c r="B203" s="3" t="s">
        <v>277</v>
      </c>
      <c r="C203" s="3">
        <v>0.25</v>
      </c>
      <c r="D203" s="3">
        <v>1.2</v>
      </c>
      <c r="E203" s="3">
        <v>1</v>
      </c>
      <c r="F203" s="3">
        <v>4</v>
      </c>
      <c r="G203" s="3">
        <v>1</v>
      </c>
      <c r="H203" s="3">
        <v>0.5</v>
      </c>
      <c r="I203" s="3">
        <v>2</v>
      </c>
      <c r="J203" s="3">
        <v>3</v>
      </c>
      <c r="K203" s="3">
        <v>1</v>
      </c>
      <c r="L203" s="3">
        <v>0.75</v>
      </c>
      <c r="M203" s="3">
        <v>1</v>
      </c>
      <c r="N203" s="3">
        <v>2</v>
      </c>
      <c r="O203" s="3">
        <v>1</v>
      </c>
      <c r="P203" s="3">
        <v>0.25</v>
      </c>
      <c r="Q203" s="3">
        <v>1</v>
      </c>
      <c r="R203" s="3">
        <v>3</v>
      </c>
      <c r="S203" s="3">
        <v>1</v>
      </c>
      <c r="T203" s="3">
        <v>0.375</v>
      </c>
      <c r="U203" s="3">
        <v>3</v>
      </c>
      <c r="V203" s="3">
        <v>1</v>
      </c>
      <c r="W203" s="3">
        <v>1</v>
      </c>
      <c r="X203" s="3">
        <v>0.375</v>
      </c>
      <c r="Y203" s="3">
        <v>12</v>
      </c>
      <c r="Z203" s="3">
        <v>4</v>
      </c>
      <c r="AA203" s="3">
        <v>1</v>
      </c>
      <c r="AB203" s="3">
        <v>6</v>
      </c>
      <c r="AC203" s="3">
        <v>1</v>
      </c>
      <c r="AD203" s="3">
        <v>3</v>
      </c>
      <c r="AE203" s="3">
        <v>3</v>
      </c>
      <c r="AF203" s="3">
        <v>1.125</v>
      </c>
      <c r="AG203" s="3">
        <v>1</v>
      </c>
      <c r="AH203" s="3">
        <v>5</v>
      </c>
      <c r="AI203" s="3">
        <v>3</v>
      </c>
      <c r="AJ203" s="3">
        <v>1.875</v>
      </c>
      <c r="AK203" s="3">
        <v>1</v>
      </c>
      <c r="AL203" s="3">
        <v>4</v>
      </c>
      <c r="AM203" s="3">
        <v>3</v>
      </c>
      <c r="AN203" s="3">
        <v>1.5</v>
      </c>
      <c r="AO203" s="3">
        <v>3</v>
      </c>
      <c r="AP203" s="3">
        <v>6</v>
      </c>
      <c r="AQ203" s="3">
        <v>1</v>
      </c>
      <c r="AR203" s="3">
        <v>2.25</v>
      </c>
      <c r="AS203" s="3">
        <f t="shared" si="190"/>
        <v>15</v>
      </c>
      <c r="AT203" s="3">
        <f t="shared" si="191"/>
        <v>60</v>
      </c>
      <c r="AU203" s="3">
        <v>40000</v>
      </c>
      <c r="AV203" s="3">
        <f t="shared" si="192"/>
        <v>67500</v>
      </c>
      <c r="AW203" s="3">
        <f t="shared" si="193"/>
        <v>270000</v>
      </c>
      <c r="AX203" s="3">
        <f t="shared" si="194"/>
        <v>2.4</v>
      </c>
      <c r="AY203" s="3">
        <v>3802</v>
      </c>
      <c r="AZ203" s="3">
        <f t="shared" si="195"/>
        <v>912479.99999999988</v>
      </c>
      <c r="BA203" s="3">
        <f t="shared" si="196"/>
        <v>3649919.9999999995</v>
      </c>
    </row>
    <row r="204" spans="1:53">
      <c r="A204" s="3">
        <v>23</v>
      </c>
      <c r="B204" s="3" t="s">
        <v>203</v>
      </c>
      <c r="C204" s="3">
        <v>0.5</v>
      </c>
      <c r="D204" s="3">
        <v>2</v>
      </c>
      <c r="E204" s="3">
        <v>1</v>
      </c>
      <c r="F204" s="3">
        <v>5</v>
      </c>
      <c r="G204" s="3">
        <v>1</v>
      </c>
      <c r="H204" s="3">
        <v>0.625</v>
      </c>
      <c r="I204" s="3">
        <v>2</v>
      </c>
      <c r="J204" s="3">
        <v>4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0.125</v>
      </c>
      <c r="Q204" s="3">
        <v>2</v>
      </c>
      <c r="R204" s="3">
        <v>3</v>
      </c>
      <c r="S204" s="3">
        <v>1</v>
      </c>
      <c r="T204" s="3">
        <v>0.75</v>
      </c>
      <c r="U204" s="3">
        <v>4</v>
      </c>
      <c r="V204" s="3">
        <v>1</v>
      </c>
      <c r="W204" s="3">
        <v>1</v>
      </c>
      <c r="X204" s="3">
        <v>0.5</v>
      </c>
      <c r="Y204" s="3">
        <v>20</v>
      </c>
      <c r="Z204" s="3">
        <v>4</v>
      </c>
      <c r="AA204" s="3">
        <v>1</v>
      </c>
      <c r="AB204" s="3">
        <v>10</v>
      </c>
      <c r="AC204" s="3">
        <v>2</v>
      </c>
      <c r="AD204" s="3">
        <v>4</v>
      </c>
      <c r="AE204" s="3">
        <v>2</v>
      </c>
      <c r="AF204" s="3">
        <v>2</v>
      </c>
      <c r="AG204" s="3">
        <v>1</v>
      </c>
      <c r="AH204" s="3">
        <v>4</v>
      </c>
      <c r="AI204" s="3">
        <v>3</v>
      </c>
      <c r="AJ204" s="3">
        <v>1.5</v>
      </c>
      <c r="AK204" s="3">
        <v>0</v>
      </c>
      <c r="AL204" s="3">
        <v>0</v>
      </c>
      <c r="AM204" s="3">
        <v>0</v>
      </c>
      <c r="AN204" s="3">
        <v>0</v>
      </c>
      <c r="AO204" s="3">
        <v>5</v>
      </c>
      <c r="AP204" s="3">
        <v>5</v>
      </c>
      <c r="AQ204" s="3">
        <v>1</v>
      </c>
      <c r="AR204" s="3">
        <v>3.125</v>
      </c>
      <c r="AS204" s="3">
        <f t="shared" si="190"/>
        <v>19.625</v>
      </c>
      <c r="AT204" s="3">
        <f t="shared" si="191"/>
        <v>39.25</v>
      </c>
      <c r="AU204" s="3">
        <v>40000</v>
      </c>
      <c r="AV204" s="3">
        <f t="shared" si="192"/>
        <v>300000</v>
      </c>
      <c r="AW204" s="3">
        <f t="shared" si="193"/>
        <v>600000</v>
      </c>
      <c r="AX204" s="3">
        <f t="shared" si="194"/>
        <v>4</v>
      </c>
      <c r="AY204" s="3">
        <v>3803</v>
      </c>
      <c r="AZ204" s="3">
        <f t="shared" si="195"/>
        <v>1521200</v>
      </c>
      <c r="BA204" s="3">
        <f t="shared" si="196"/>
        <v>3042400</v>
      </c>
    </row>
    <row r="205" spans="1:53">
      <c r="A205" s="3">
        <v>24</v>
      </c>
      <c r="B205" s="3" t="s">
        <v>224</v>
      </c>
      <c r="C205" s="3">
        <v>0.75</v>
      </c>
      <c r="D205" s="3">
        <v>3.5</v>
      </c>
      <c r="E205" s="3">
        <v>2</v>
      </c>
      <c r="F205" s="3">
        <v>6</v>
      </c>
      <c r="G205" s="3">
        <v>1</v>
      </c>
      <c r="H205" s="3">
        <v>1.5</v>
      </c>
      <c r="I205" s="3">
        <v>2</v>
      </c>
      <c r="J205" s="3">
        <v>6</v>
      </c>
      <c r="K205" s="3">
        <v>1</v>
      </c>
      <c r="L205" s="3">
        <v>1.5</v>
      </c>
      <c r="M205" s="3">
        <v>2</v>
      </c>
      <c r="N205" s="3">
        <v>3</v>
      </c>
      <c r="O205" s="3">
        <v>1</v>
      </c>
      <c r="P205" s="3">
        <v>0.75</v>
      </c>
      <c r="Q205" s="3">
        <v>3</v>
      </c>
      <c r="R205" s="3">
        <v>3</v>
      </c>
      <c r="S205" s="3">
        <v>1</v>
      </c>
      <c r="T205" s="3">
        <v>1.125</v>
      </c>
      <c r="U205" s="3">
        <v>4</v>
      </c>
      <c r="V205" s="3">
        <v>3.5</v>
      </c>
      <c r="W205" s="3">
        <v>1</v>
      </c>
      <c r="X205" s="3">
        <v>1.75</v>
      </c>
      <c r="Y205" s="3">
        <v>30</v>
      </c>
      <c r="Z205" s="3">
        <v>4</v>
      </c>
      <c r="AA205" s="3">
        <v>1</v>
      </c>
      <c r="AB205" s="3">
        <v>15</v>
      </c>
      <c r="AC205" s="3">
        <v>2</v>
      </c>
      <c r="AD205" s="3">
        <v>4</v>
      </c>
      <c r="AE205" s="3">
        <v>2</v>
      </c>
      <c r="AF205" s="3">
        <v>2</v>
      </c>
      <c r="AG205" s="3">
        <v>2</v>
      </c>
      <c r="AH205" s="3">
        <v>5</v>
      </c>
      <c r="AI205" s="3">
        <v>3</v>
      </c>
      <c r="AJ205" s="3">
        <v>3.75</v>
      </c>
      <c r="AK205" s="3">
        <v>1</v>
      </c>
      <c r="AL205" s="3">
        <v>5</v>
      </c>
      <c r="AM205" s="3">
        <v>2</v>
      </c>
      <c r="AN205" s="3">
        <v>1.25</v>
      </c>
      <c r="AO205" s="3">
        <v>5</v>
      </c>
      <c r="AP205" s="3">
        <v>6</v>
      </c>
      <c r="AQ205" s="3">
        <v>1</v>
      </c>
      <c r="AR205" s="3">
        <v>3.75</v>
      </c>
      <c r="AS205" s="3">
        <f t="shared" si="190"/>
        <v>32.375</v>
      </c>
      <c r="AT205" s="3">
        <f t="shared" si="191"/>
        <v>43.166666666666664</v>
      </c>
      <c r="AU205" s="3">
        <v>40000</v>
      </c>
      <c r="AV205" s="3">
        <f t="shared" si="192"/>
        <v>1012500</v>
      </c>
      <c r="AW205" s="3">
        <f t="shared" si="193"/>
        <v>1350000</v>
      </c>
      <c r="AX205" s="3">
        <f t="shared" si="194"/>
        <v>7</v>
      </c>
      <c r="AY205" s="3">
        <v>3804</v>
      </c>
      <c r="AZ205" s="3">
        <f t="shared" si="195"/>
        <v>2662800</v>
      </c>
      <c r="BA205" s="3">
        <f t="shared" si="196"/>
        <v>3550400</v>
      </c>
    </row>
    <row r="206" spans="1:53">
      <c r="A206" s="3">
        <v>25</v>
      </c>
      <c r="B206" s="3" t="s">
        <v>278</v>
      </c>
      <c r="C206" s="3">
        <v>0.25</v>
      </c>
      <c r="D206" s="3">
        <v>1.4</v>
      </c>
      <c r="E206" s="3">
        <v>1</v>
      </c>
      <c r="F206" s="3">
        <v>5</v>
      </c>
      <c r="G206" s="3">
        <v>1</v>
      </c>
      <c r="H206" s="3">
        <v>0.625</v>
      </c>
      <c r="I206" s="3">
        <v>2</v>
      </c>
      <c r="J206" s="3">
        <v>5</v>
      </c>
      <c r="K206" s="3">
        <v>1</v>
      </c>
      <c r="L206" s="3">
        <v>1.25</v>
      </c>
      <c r="M206" s="3">
        <v>1</v>
      </c>
      <c r="N206" s="3">
        <v>2</v>
      </c>
      <c r="O206" s="3">
        <v>1</v>
      </c>
      <c r="P206" s="3">
        <v>0.25</v>
      </c>
      <c r="Q206" s="3">
        <v>2</v>
      </c>
      <c r="R206" s="3">
        <v>4</v>
      </c>
      <c r="S206" s="3">
        <v>1</v>
      </c>
      <c r="T206" s="3">
        <v>1</v>
      </c>
      <c r="U206" s="3">
        <v>4</v>
      </c>
      <c r="V206" s="3">
        <v>1</v>
      </c>
      <c r="W206" s="3">
        <v>1</v>
      </c>
      <c r="X206" s="3">
        <v>0.5</v>
      </c>
      <c r="Y206" s="3">
        <v>15</v>
      </c>
      <c r="Z206" s="3">
        <v>5</v>
      </c>
      <c r="AA206" s="3">
        <v>1</v>
      </c>
      <c r="AB206" s="3">
        <v>9.375</v>
      </c>
      <c r="AC206" s="3">
        <v>1</v>
      </c>
      <c r="AD206" s="3">
        <v>3</v>
      </c>
      <c r="AE206" s="3">
        <v>3</v>
      </c>
      <c r="AF206" s="3">
        <v>1.125</v>
      </c>
      <c r="AG206" s="3">
        <v>1</v>
      </c>
      <c r="AH206" s="3">
        <v>5</v>
      </c>
      <c r="AI206" s="3">
        <v>3</v>
      </c>
      <c r="AJ206" s="3">
        <v>1.875</v>
      </c>
      <c r="AK206" s="3">
        <v>1</v>
      </c>
      <c r="AL206" s="3">
        <v>4</v>
      </c>
      <c r="AM206" s="3">
        <v>3</v>
      </c>
      <c r="AN206" s="3">
        <v>1.5</v>
      </c>
      <c r="AO206" s="3">
        <v>4</v>
      </c>
      <c r="AP206" s="3">
        <v>6</v>
      </c>
      <c r="AQ206" s="3">
        <v>1</v>
      </c>
      <c r="AR206" s="3">
        <v>3</v>
      </c>
      <c r="AS206" s="3">
        <f t="shared" si="190"/>
        <v>20.5</v>
      </c>
      <c r="AT206" s="3">
        <f t="shared" si="191"/>
        <v>82</v>
      </c>
      <c r="AU206" s="3">
        <v>40000</v>
      </c>
      <c r="AV206" s="3">
        <f t="shared" si="192"/>
        <v>468750</v>
      </c>
      <c r="AW206" s="3">
        <f t="shared" si="193"/>
        <v>1875000</v>
      </c>
      <c r="AX206" s="3">
        <f t="shared" si="194"/>
        <v>2.8000000000000003</v>
      </c>
      <c r="AY206" s="3">
        <v>3805</v>
      </c>
      <c r="AZ206" s="3">
        <f t="shared" si="195"/>
        <v>1065400.0000000002</v>
      </c>
      <c r="BA206" s="3">
        <f t="shared" si="196"/>
        <v>4261600.0000000009</v>
      </c>
    </row>
    <row r="207" spans="1:53">
      <c r="A207" s="3">
        <v>26</v>
      </c>
      <c r="B207" s="3" t="s">
        <v>279</v>
      </c>
      <c r="C207" s="3">
        <v>0.6</v>
      </c>
      <c r="D207" s="3">
        <v>2.8</v>
      </c>
      <c r="E207" s="3">
        <v>2</v>
      </c>
      <c r="F207" s="3">
        <v>6</v>
      </c>
      <c r="G207" s="3">
        <v>1</v>
      </c>
      <c r="H207" s="3">
        <v>1.5</v>
      </c>
      <c r="I207" s="3">
        <v>2</v>
      </c>
      <c r="J207" s="3">
        <v>5</v>
      </c>
      <c r="K207" s="3">
        <v>1</v>
      </c>
      <c r="L207" s="3">
        <v>1.25</v>
      </c>
      <c r="M207" s="3">
        <v>3</v>
      </c>
      <c r="N207" s="3">
        <v>2</v>
      </c>
      <c r="O207" s="3">
        <v>1</v>
      </c>
      <c r="P207" s="3">
        <v>0.75</v>
      </c>
      <c r="Q207" s="3">
        <v>2</v>
      </c>
      <c r="R207" s="3">
        <v>3</v>
      </c>
      <c r="S207" s="3">
        <v>1</v>
      </c>
      <c r="T207" s="3">
        <v>0.75</v>
      </c>
      <c r="U207" s="3">
        <v>2</v>
      </c>
      <c r="V207" s="3">
        <v>4</v>
      </c>
      <c r="W207" s="3">
        <v>1</v>
      </c>
      <c r="X207" s="3">
        <v>1</v>
      </c>
      <c r="Y207" s="3">
        <v>15</v>
      </c>
      <c r="Z207" s="3">
        <v>4</v>
      </c>
      <c r="AA207" s="3">
        <v>1</v>
      </c>
      <c r="AB207" s="3">
        <v>7.5</v>
      </c>
      <c r="AC207" s="3">
        <v>1</v>
      </c>
      <c r="AD207" s="3">
        <v>4</v>
      </c>
      <c r="AE207" s="3">
        <v>2</v>
      </c>
      <c r="AF207" s="3">
        <v>1</v>
      </c>
      <c r="AG207" s="3">
        <v>2</v>
      </c>
      <c r="AH207" s="3">
        <v>4</v>
      </c>
      <c r="AI207" s="3">
        <v>3</v>
      </c>
      <c r="AJ207" s="3">
        <v>3</v>
      </c>
      <c r="AK207" s="3">
        <v>1</v>
      </c>
      <c r="AL207" s="3">
        <v>4</v>
      </c>
      <c r="AM207" s="3">
        <v>3</v>
      </c>
      <c r="AN207" s="3">
        <v>1.5</v>
      </c>
      <c r="AO207" s="3">
        <v>5</v>
      </c>
      <c r="AP207" s="3">
        <v>6</v>
      </c>
      <c r="AQ207" s="3">
        <v>1</v>
      </c>
      <c r="AR207" s="3">
        <v>3.75</v>
      </c>
      <c r="AS207" s="3">
        <f t="shared" si="190"/>
        <v>22</v>
      </c>
      <c r="AT207" s="3">
        <f t="shared" si="191"/>
        <v>36.666666666666671</v>
      </c>
      <c r="AU207" s="3">
        <v>40000</v>
      </c>
      <c r="AV207" s="3">
        <f t="shared" si="192"/>
        <v>281250</v>
      </c>
      <c r="AW207" s="3">
        <f t="shared" si="193"/>
        <v>468750</v>
      </c>
      <c r="AX207" s="3">
        <f t="shared" si="194"/>
        <v>5.6000000000000005</v>
      </c>
      <c r="AY207" s="3">
        <v>3806</v>
      </c>
      <c r="AZ207" s="3">
        <f t="shared" si="195"/>
        <v>2131360</v>
      </c>
      <c r="BA207" s="3">
        <f t="shared" si="196"/>
        <v>3552266.666666667</v>
      </c>
    </row>
    <row r="208" spans="1:53">
      <c r="A208" s="3">
        <v>27</v>
      </c>
      <c r="B208" s="3" t="s">
        <v>280</v>
      </c>
      <c r="C208" s="3">
        <v>0.8</v>
      </c>
      <c r="D208" s="3">
        <v>4</v>
      </c>
      <c r="E208" s="3">
        <v>2</v>
      </c>
      <c r="F208" s="3">
        <v>6</v>
      </c>
      <c r="G208" s="3">
        <v>1</v>
      </c>
      <c r="H208" s="3">
        <v>1.5</v>
      </c>
      <c r="I208" s="3">
        <v>2</v>
      </c>
      <c r="J208" s="3">
        <v>6</v>
      </c>
      <c r="K208" s="3">
        <v>1</v>
      </c>
      <c r="L208" s="3">
        <v>1.5</v>
      </c>
      <c r="M208" s="3">
        <v>2</v>
      </c>
      <c r="N208" s="3">
        <v>2</v>
      </c>
      <c r="O208" s="3">
        <v>1</v>
      </c>
      <c r="P208" s="3">
        <v>0.5</v>
      </c>
      <c r="Q208" s="3">
        <v>2</v>
      </c>
      <c r="R208" s="3">
        <v>5</v>
      </c>
      <c r="S208" s="3">
        <v>1</v>
      </c>
      <c r="T208" s="3">
        <v>1.25</v>
      </c>
      <c r="U208" s="3">
        <v>4</v>
      </c>
      <c r="V208" s="3">
        <v>3.5</v>
      </c>
      <c r="W208" s="3">
        <v>1</v>
      </c>
      <c r="X208" s="3">
        <v>1.75</v>
      </c>
      <c r="Y208" s="3">
        <v>25</v>
      </c>
      <c r="Z208" s="3">
        <v>5</v>
      </c>
      <c r="AA208" s="3">
        <v>1</v>
      </c>
      <c r="AB208" s="3">
        <v>15.625</v>
      </c>
      <c r="AC208" s="3">
        <v>2</v>
      </c>
      <c r="AD208" s="3">
        <v>4</v>
      </c>
      <c r="AE208" s="3">
        <v>2</v>
      </c>
      <c r="AF208" s="3">
        <v>2</v>
      </c>
      <c r="AG208" s="3">
        <v>2</v>
      </c>
      <c r="AH208" s="3">
        <v>5</v>
      </c>
      <c r="AI208" s="3">
        <v>3</v>
      </c>
      <c r="AJ208" s="3">
        <v>3.75</v>
      </c>
      <c r="AK208" s="3">
        <v>1</v>
      </c>
      <c r="AL208" s="3">
        <v>5</v>
      </c>
      <c r="AM208" s="3">
        <v>2</v>
      </c>
      <c r="AN208" s="3">
        <v>1.25</v>
      </c>
      <c r="AO208" s="3">
        <v>6</v>
      </c>
      <c r="AP208" s="3">
        <v>7</v>
      </c>
      <c r="AQ208" s="3">
        <v>1</v>
      </c>
      <c r="AR208" s="3">
        <v>5.25</v>
      </c>
      <c r="AS208" s="3">
        <f t="shared" si="190"/>
        <v>34.375</v>
      </c>
      <c r="AT208" s="3">
        <f t="shared" si="191"/>
        <v>42.96875</v>
      </c>
      <c r="AU208" s="3">
        <v>40000</v>
      </c>
      <c r="AV208" s="3">
        <f t="shared" si="192"/>
        <v>1171875</v>
      </c>
      <c r="AW208" s="3">
        <f t="shared" si="193"/>
        <v>1464843.75</v>
      </c>
      <c r="AX208" s="3">
        <f t="shared" si="194"/>
        <v>8</v>
      </c>
      <c r="AY208" s="3">
        <v>3807</v>
      </c>
      <c r="AZ208" s="3">
        <f t="shared" si="195"/>
        <v>3045600</v>
      </c>
      <c r="BA208" s="3">
        <f t="shared" si="196"/>
        <v>3807000</v>
      </c>
    </row>
    <row r="209" spans="1:53">
      <c r="A209" s="3">
        <v>28</v>
      </c>
      <c r="B209" s="3" t="s">
        <v>281</v>
      </c>
      <c r="C209" s="3">
        <v>0.3</v>
      </c>
      <c r="D209" s="3">
        <v>1.7</v>
      </c>
      <c r="E209" s="3">
        <v>1</v>
      </c>
      <c r="F209" s="3">
        <v>5</v>
      </c>
      <c r="G209" s="3">
        <v>1</v>
      </c>
      <c r="H209" s="3">
        <v>0.625</v>
      </c>
      <c r="I209" s="3">
        <v>2</v>
      </c>
      <c r="J209" s="3">
        <v>4</v>
      </c>
      <c r="K209" s="3">
        <v>1</v>
      </c>
      <c r="L209" s="3">
        <v>1</v>
      </c>
      <c r="M209" s="3">
        <v>1</v>
      </c>
      <c r="N209" s="3">
        <v>2</v>
      </c>
      <c r="O209" s="3">
        <v>1</v>
      </c>
      <c r="P209" s="3">
        <v>0.25</v>
      </c>
      <c r="Q209" s="3">
        <v>1</v>
      </c>
      <c r="R209" s="3">
        <v>4</v>
      </c>
      <c r="S209" s="3">
        <v>1</v>
      </c>
      <c r="T209" s="3">
        <v>0.5</v>
      </c>
      <c r="U209" s="3">
        <v>3</v>
      </c>
      <c r="V209" s="3">
        <v>1</v>
      </c>
      <c r="W209" s="3">
        <v>1</v>
      </c>
      <c r="X209" s="3">
        <v>0.375</v>
      </c>
      <c r="Y209" s="3">
        <v>15</v>
      </c>
      <c r="Z209" s="3">
        <v>4</v>
      </c>
      <c r="AA209" s="3">
        <v>1</v>
      </c>
      <c r="AB209" s="3">
        <v>7.5</v>
      </c>
      <c r="AC209" s="3">
        <v>1</v>
      </c>
      <c r="AD209" s="3">
        <v>3</v>
      </c>
      <c r="AE209" s="3">
        <v>2</v>
      </c>
      <c r="AF209" s="3">
        <v>0.75</v>
      </c>
      <c r="AG209" s="3">
        <v>1</v>
      </c>
      <c r="AH209" s="3">
        <v>4</v>
      </c>
      <c r="AI209" s="3">
        <v>3</v>
      </c>
      <c r="AJ209" s="3">
        <v>1.5</v>
      </c>
      <c r="AK209" s="3">
        <v>0</v>
      </c>
      <c r="AL209" s="3">
        <v>0</v>
      </c>
      <c r="AM209" s="3">
        <v>0</v>
      </c>
      <c r="AN209" s="3">
        <v>0</v>
      </c>
      <c r="AO209" s="3">
        <v>5</v>
      </c>
      <c r="AP209" s="3">
        <v>5</v>
      </c>
      <c r="AQ209" s="3">
        <v>1</v>
      </c>
      <c r="AR209" s="3">
        <v>3.125</v>
      </c>
      <c r="AS209" s="3">
        <f t="shared" si="190"/>
        <v>15.625</v>
      </c>
      <c r="AT209" s="3">
        <f t="shared" si="191"/>
        <v>52.083333333333336</v>
      </c>
      <c r="AU209" s="3">
        <v>40000</v>
      </c>
      <c r="AV209" s="3">
        <f t="shared" si="192"/>
        <v>150000</v>
      </c>
      <c r="AW209" s="3">
        <f t="shared" si="193"/>
        <v>500000</v>
      </c>
      <c r="AX209" s="3">
        <f t="shared" si="194"/>
        <v>3.4000000000000004</v>
      </c>
      <c r="AY209" s="3">
        <v>3808</v>
      </c>
      <c r="AZ209" s="3">
        <f t="shared" si="195"/>
        <v>1294720</v>
      </c>
      <c r="BA209" s="3">
        <f t="shared" si="196"/>
        <v>4315733.333333334</v>
      </c>
    </row>
    <row r="210" spans="1:53">
      <c r="A210" s="3">
        <v>29</v>
      </c>
      <c r="B210" s="3" t="s">
        <v>282</v>
      </c>
      <c r="C210" s="3">
        <v>0.25</v>
      </c>
      <c r="D210" s="3">
        <v>1.6</v>
      </c>
      <c r="E210" s="3">
        <v>1</v>
      </c>
      <c r="F210" s="3">
        <v>5</v>
      </c>
      <c r="G210" s="3">
        <v>1</v>
      </c>
      <c r="H210" s="3">
        <v>0.625</v>
      </c>
      <c r="I210" s="3">
        <v>2</v>
      </c>
      <c r="J210" s="3">
        <v>4</v>
      </c>
      <c r="K210" s="3">
        <v>1</v>
      </c>
      <c r="L210" s="3">
        <v>1</v>
      </c>
      <c r="M210" s="3">
        <v>1</v>
      </c>
      <c r="N210" s="3">
        <v>3</v>
      </c>
      <c r="O210" s="3">
        <v>1</v>
      </c>
      <c r="P210" s="3">
        <v>0.375</v>
      </c>
      <c r="Q210" s="3">
        <v>2</v>
      </c>
      <c r="R210" s="3">
        <v>2</v>
      </c>
      <c r="S210" s="3">
        <v>1</v>
      </c>
      <c r="T210" s="3">
        <v>0.5</v>
      </c>
      <c r="U210" s="3">
        <v>4</v>
      </c>
      <c r="V210" s="3">
        <v>2</v>
      </c>
      <c r="W210" s="3">
        <v>1</v>
      </c>
      <c r="X210" s="3">
        <v>1</v>
      </c>
      <c r="Y210" s="3">
        <v>10</v>
      </c>
      <c r="Z210" s="3">
        <v>4</v>
      </c>
      <c r="AA210" s="3">
        <v>1</v>
      </c>
      <c r="AB210" s="3">
        <v>5</v>
      </c>
      <c r="AC210" s="3">
        <v>1</v>
      </c>
      <c r="AD210" s="3">
        <v>4</v>
      </c>
      <c r="AE210" s="3">
        <v>2</v>
      </c>
      <c r="AF210" s="3">
        <v>1</v>
      </c>
      <c r="AG210" s="3">
        <v>1</v>
      </c>
      <c r="AH210" s="3">
        <v>4</v>
      </c>
      <c r="AI210" s="3">
        <v>3</v>
      </c>
      <c r="AJ210" s="3">
        <v>1.5</v>
      </c>
      <c r="AK210" s="3">
        <v>1</v>
      </c>
      <c r="AL210" s="3">
        <v>3</v>
      </c>
      <c r="AM210" s="3">
        <v>2</v>
      </c>
      <c r="AN210" s="3">
        <v>0.75</v>
      </c>
      <c r="AO210" s="3">
        <v>4</v>
      </c>
      <c r="AP210" s="3">
        <v>5</v>
      </c>
      <c r="AQ210" s="3">
        <v>1</v>
      </c>
      <c r="AR210" s="3">
        <v>2.5</v>
      </c>
      <c r="AS210" s="3">
        <f t="shared" si="190"/>
        <v>14.25</v>
      </c>
      <c r="AT210" s="3">
        <f t="shared" si="191"/>
        <v>57</v>
      </c>
      <c r="AU210" s="3">
        <v>40000</v>
      </c>
      <c r="AV210" s="3">
        <f t="shared" si="192"/>
        <v>100000</v>
      </c>
      <c r="AW210" s="3">
        <f t="shared" si="193"/>
        <v>400000</v>
      </c>
      <c r="AX210" s="3">
        <f t="shared" si="194"/>
        <v>3.2</v>
      </c>
      <c r="AY210" s="3">
        <v>3809</v>
      </c>
      <c r="AZ210" s="3">
        <f t="shared" si="195"/>
        <v>1218880</v>
      </c>
      <c r="BA210" s="3">
        <f t="shared" si="196"/>
        <v>4875520</v>
      </c>
    </row>
    <row r="211" spans="1:53">
      <c r="A211" s="3">
        <v>30</v>
      </c>
      <c r="B211" s="3" t="s">
        <v>283</v>
      </c>
      <c r="C211" s="3">
        <v>0.25</v>
      </c>
      <c r="D211" s="3">
        <v>1.5</v>
      </c>
      <c r="E211" s="3">
        <v>1</v>
      </c>
      <c r="F211" s="3">
        <v>4</v>
      </c>
      <c r="G211" s="3">
        <v>1</v>
      </c>
      <c r="H211" s="3">
        <v>0.5</v>
      </c>
      <c r="I211" s="3">
        <v>2</v>
      </c>
      <c r="J211" s="3">
        <v>3</v>
      </c>
      <c r="K211" s="3">
        <v>1</v>
      </c>
      <c r="L211" s="3">
        <v>0.75</v>
      </c>
      <c r="M211" s="3">
        <v>2</v>
      </c>
      <c r="N211" s="3">
        <v>3</v>
      </c>
      <c r="O211" s="3">
        <v>1</v>
      </c>
      <c r="P211" s="3">
        <v>0.75</v>
      </c>
      <c r="Q211" s="3">
        <v>1</v>
      </c>
      <c r="R211" s="3">
        <v>3</v>
      </c>
      <c r="S211" s="3">
        <v>1</v>
      </c>
      <c r="T211" s="3">
        <v>0.375</v>
      </c>
      <c r="U211" s="3">
        <v>5</v>
      </c>
      <c r="V211" s="3">
        <v>1</v>
      </c>
      <c r="W211" s="3">
        <v>1</v>
      </c>
      <c r="X211" s="3">
        <v>0.625</v>
      </c>
      <c r="Y211" s="3">
        <v>10</v>
      </c>
      <c r="Z211" s="3">
        <v>5</v>
      </c>
      <c r="AA211" s="3">
        <v>1</v>
      </c>
      <c r="AB211" s="3">
        <v>6.25</v>
      </c>
      <c r="AC211" s="3">
        <v>1</v>
      </c>
      <c r="AD211" s="3">
        <v>3</v>
      </c>
      <c r="AE211" s="3">
        <v>3</v>
      </c>
      <c r="AF211" s="3">
        <v>1.125</v>
      </c>
      <c r="AG211" s="3">
        <v>1</v>
      </c>
      <c r="AH211" s="3">
        <v>3</v>
      </c>
      <c r="AI211" s="3">
        <v>3</v>
      </c>
      <c r="AJ211" s="3">
        <v>1.125</v>
      </c>
      <c r="AK211" s="3">
        <v>0</v>
      </c>
      <c r="AL211" s="3">
        <v>0</v>
      </c>
      <c r="AM211" s="3">
        <v>0</v>
      </c>
      <c r="AN211" s="3">
        <v>0</v>
      </c>
      <c r="AO211" s="3">
        <v>5</v>
      </c>
      <c r="AP211" s="3">
        <v>4</v>
      </c>
      <c r="AQ211" s="3">
        <v>1</v>
      </c>
      <c r="AR211" s="3">
        <v>2.5</v>
      </c>
      <c r="AS211" s="3">
        <f t="shared" si="190"/>
        <v>14</v>
      </c>
      <c r="AT211" s="3">
        <f t="shared" si="191"/>
        <v>56</v>
      </c>
      <c r="AU211" s="3">
        <v>40000</v>
      </c>
      <c r="AV211" s="3">
        <f t="shared" si="192"/>
        <v>70312.5</v>
      </c>
      <c r="AW211" s="3">
        <f t="shared" si="193"/>
        <v>281250</v>
      </c>
      <c r="AX211" s="3">
        <f t="shared" si="194"/>
        <v>3</v>
      </c>
      <c r="AY211" s="3">
        <v>3810</v>
      </c>
      <c r="AZ211" s="3">
        <f t="shared" si="195"/>
        <v>1143000</v>
      </c>
      <c r="BA211" s="3">
        <f t="shared" si="196"/>
        <v>4572000</v>
      </c>
    </row>
    <row r="212" spans="1:53">
      <c r="A212" s="3">
        <v>31</v>
      </c>
      <c r="B212" s="3" t="s">
        <v>249</v>
      </c>
      <c r="C212" s="3">
        <v>0.28000000000000003</v>
      </c>
      <c r="D212" s="3">
        <v>1.7</v>
      </c>
      <c r="E212" s="3">
        <v>1</v>
      </c>
      <c r="F212" s="3">
        <v>6</v>
      </c>
      <c r="G212" s="3">
        <v>1</v>
      </c>
      <c r="H212" s="3">
        <v>0.75</v>
      </c>
      <c r="I212" s="3">
        <v>2</v>
      </c>
      <c r="J212" s="3">
        <v>3</v>
      </c>
      <c r="K212" s="3">
        <v>1</v>
      </c>
      <c r="L212" s="3">
        <v>0.75</v>
      </c>
      <c r="M212" s="3">
        <v>1</v>
      </c>
      <c r="N212" s="3">
        <v>3</v>
      </c>
      <c r="O212" s="3">
        <v>1</v>
      </c>
      <c r="P212" s="3">
        <v>0.375</v>
      </c>
      <c r="Q212" s="3">
        <v>0</v>
      </c>
      <c r="R212" s="3">
        <v>3</v>
      </c>
      <c r="S212" s="3">
        <v>1</v>
      </c>
      <c r="T212" s="3">
        <v>0.25</v>
      </c>
      <c r="U212" s="3">
        <v>3</v>
      </c>
      <c r="V212" s="3">
        <v>1</v>
      </c>
      <c r="W212" s="3">
        <v>1</v>
      </c>
      <c r="X212" s="3">
        <v>0.375</v>
      </c>
      <c r="Y212" s="3">
        <v>15</v>
      </c>
      <c r="Z212" s="3">
        <v>6</v>
      </c>
      <c r="AA212" s="3">
        <v>1</v>
      </c>
      <c r="AB212" s="3">
        <v>11.25</v>
      </c>
      <c r="AC212" s="3">
        <v>1</v>
      </c>
      <c r="AD212" s="3">
        <v>5</v>
      </c>
      <c r="AE212" s="3">
        <v>2</v>
      </c>
      <c r="AF212" s="3">
        <v>1.25</v>
      </c>
      <c r="AG212" s="3">
        <v>1</v>
      </c>
      <c r="AH212" s="3">
        <v>4</v>
      </c>
      <c r="AI212" s="3">
        <v>3</v>
      </c>
      <c r="AJ212" s="3">
        <v>0.5</v>
      </c>
      <c r="AK212" s="3">
        <v>0</v>
      </c>
      <c r="AL212" s="3">
        <v>0</v>
      </c>
      <c r="AM212" s="3">
        <v>0</v>
      </c>
      <c r="AN212" s="3">
        <v>0</v>
      </c>
      <c r="AO212" s="3">
        <v>6</v>
      </c>
      <c r="AP212" s="3">
        <v>6</v>
      </c>
      <c r="AQ212" s="3">
        <v>1</v>
      </c>
      <c r="AR212" s="3">
        <v>4.5</v>
      </c>
      <c r="AS212" s="3">
        <f>SUM(AR212,AN212,AJ212,AF212,AB212,X212,T212,P212,L212,H212)</f>
        <v>20</v>
      </c>
      <c r="AT212" s="3">
        <f>AS212/C212</f>
        <v>71.428571428571416</v>
      </c>
      <c r="AU212" s="3">
        <v>40000</v>
      </c>
      <c r="AV212" s="3">
        <f>AU212*AB212*L212*T212</f>
        <v>84375</v>
      </c>
      <c r="AW212" s="3">
        <f>AV212/C212</f>
        <v>301339.28571428568</v>
      </c>
      <c r="AX212" s="3">
        <f>20*D212/100*10</f>
        <v>3.4000000000000004</v>
      </c>
      <c r="AY212" s="3">
        <v>3800</v>
      </c>
      <c r="AZ212" s="3">
        <f>AX212*AY212*100</f>
        <v>1292000.0000000002</v>
      </c>
      <c r="BA212" s="3">
        <f>AZ212/C212</f>
        <v>4614285.7142857146</v>
      </c>
    </row>
    <row r="213" spans="1:53">
      <c r="A213" s="3">
        <v>32</v>
      </c>
      <c r="B213" s="3" t="s">
        <v>223</v>
      </c>
      <c r="C213" s="3">
        <v>1</v>
      </c>
      <c r="D213" s="3">
        <v>4.8</v>
      </c>
      <c r="E213" s="3">
        <v>1</v>
      </c>
      <c r="F213" s="3">
        <v>5</v>
      </c>
      <c r="G213" s="3">
        <v>1</v>
      </c>
      <c r="H213" s="3">
        <v>0.625</v>
      </c>
      <c r="I213" s="3">
        <v>2</v>
      </c>
      <c r="J213" s="3">
        <v>4</v>
      </c>
      <c r="K213" s="3">
        <v>1</v>
      </c>
      <c r="L213" s="3">
        <v>1</v>
      </c>
      <c r="M213" s="3">
        <v>1</v>
      </c>
      <c r="N213" s="3">
        <v>2</v>
      </c>
      <c r="O213" s="3">
        <v>1</v>
      </c>
      <c r="P213" s="3">
        <v>0.25</v>
      </c>
      <c r="Q213" s="3">
        <v>2</v>
      </c>
      <c r="R213" s="3">
        <v>6</v>
      </c>
      <c r="S213" s="3">
        <v>1</v>
      </c>
      <c r="T213" s="3">
        <v>2.25</v>
      </c>
      <c r="U213" s="3">
        <v>4</v>
      </c>
      <c r="V213" s="3">
        <v>2</v>
      </c>
      <c r="W213" s="3">
        <v>1</v>
      </c>
      <c r="X213" s="3">
        <v>1</v>
      </c>
      <c r="Y213" s="3">
        <v>48</v>
      </c>
      <c r="Z213" s="3">
        <v>6</v>
      </c>
      <c r="AA213" s="3">
        <v>1</v>
      </c>
      <c r="AB213" s="3">
        <v>36</v>
      </c>
      <c r="AC213" s="3">
        <v>1</v>
      </c>
      <c r="AD213" s="3">
        <v>4</v>
      </c>
      <c r="AE213" s="3">
        <v>3</v>
      </c>
      <c r="AF213" s="3">
        <v>1.5</v>
      </c>
      <c r="AG213" s="3">
        <v>1</v>
      </c>
      <c r="AH213" s="3">
        <v>5</v>
      </c>
      <c r="AI213" s="3">
        <v>3</v>
      </c>
      <c r="AJ213" s="3">
        <v>1.875</v>
      </c>
      <c r="AK213" s="3">
        <v>0</v>
      </c>
      <c r="AL213" s="3">
        <v>5</v>
      </c>
      <c r="AM213" s="3">
        <v>3</v>
      </c>
      <c r="AN213" s="3">
        <v>0</v>
      </c>
      <c r="AO213" s="3">
        <v>12</v>
      </c>
      <c r="AP213" s="3">
        <v>7</v>
      </c>
      <c r="AQ213" s="3">
        <v>1</v>
      </c>
      <c r="AR213" s="3">
        <v>10.5</v>
      </c>
      <c r="AS213" s="3">
        <f t="shared" ref="AS213:AS221" si="197">SUM(AR213,AN213,AJ213,AF213,AB213,X213,T213,P213,L213,H213)</f>
        <v>55</v>
      </c>
      <c r="AT213" s="3">
        <f t="shared" ref="AT213:AT221" si="198">AS213/C213</f>
        <v>55</v>
      </c>
      <c r="AU213" s="3">
        <v>40000</v>
      </c>
      <c r="AV213" s="3">
        <f t="shared" ref="AV213:AV221" si="199">AU213*AB213*L213*T213</f>
        <v>3240000</v>
      </c>
      <c r="AW213" s="3">
        <f t="shared" ref="AW213:AW221" si="200">AV213/C213</f>
        <v>3240000</v>
      </c>
      <c r="AX213" s="3">
        <f t="shared" ref="AX213:AX221" si="201">20*D213/100*10</f>
        <v>9.6</v>
      </c>
      <c r="AY213" s="3">
        <v>3800</v>
      </c>
      <c r="AZ213" s="3">
        <f t="shared" ref="AZ213:AZ221" si="202">AX213*AY213*100</f>
        <v>3648000</v>
      </c>
      <c r="BA213" s="3">
        <f t="shared" ref="BA213:BA221" si="203">AZ213/C213</f>
        <v>3648000</v>
      </c>
    </row>
    <row r="214" spans="1:53">
      <c r="A214" s="3">
        <v>33</v>
      </c>
      <c r="B214" s="3" t="s">
        <v>250</v>
      </c>
      <c r="C214" s="3">
        <v>0.5</v>
      </c>
      <c r="D214" s="3">
        <v>2.6</v>
      </c>
      <c r="E214" s="3">
        <v>1</v>
      </c>
      <c r="F214" s="3">
        <v>6</v>
      </c>
      <c r="G214" s="3">
        <v>1</v>
      </c>
      <c r="H214" s="3">
        <v>0.75</v>
      </c>
      <c r="I214" s="3">
        <v>2</v>
      </c>
      <c r="J214" s="3">
        <v>4</v>
      </c>
      <c r="K214" s="3">
        <v>1</v>
      </c>
      <c r="L214" s="3">
        <v>1</v>
      </c>
      <c r="M214" s="3">
        <v>1</v>
      </c>
      <c r="N214" s="3">
        <v>3</v>
      </c>
      <c r="O214" s="3">
        <v>1</v>
      </c>
      <c r="P214" s="3">
        <v>0.375</v>
      </c>
      <c r="Q214" s="3">
        <v>1</v>
      </c>
      <c r="R214" s="3">
        <v>3</v>
      </c>
      <c r="S214" s="3">
        <v>1</v>
      </c>
      <c r="T214" s="3">
        <v>0.625</v>
      </c>
      <c r="U214" s="3">
        <v>3</v>
      </c>
      <c r="V214" s="3">
        <v>2</v>
      </c>
      <c r="W214" s="3">
        <v>1</v>
      </c>
      <c r="X214" s="3">
        <v>0.75</v>
      </c>
      <c r="Y214" s="3">
        <v>20</v>
      </c>
      <c r="Z214" s="3">
        <v>6</v>
      </c>
      <c r="AA214" s="3">
        <v>1</v>
      </c>
      <c r="AB214" s="3">
        <v>15</v>
      </c>
      <c r="AC214" s="3">
        <v>1</v>
      </c>
      <c r="AD214" s="3">
        <v>3</v>
      </c>
      <c r="AE214" s="3">
        <v>2</v>
      </c>
      <c r="AF214" s="3">
        <v>0.75</v>
      </c>
      <c r="AG214" s="3">
        <v>1</v>
      </c>
      <c r="AH214" s="3">
        <v>6</v>
      </c>
      <c r="AI214" s="3">
        <v>3</v>
      </c>
      <c r="AJ214" s="3">
        <v>1.5</v>
      </c>
      <c r="AK214" s="3">
        <v>0</v>
      </c>
      <c r="AL214" s="3">
        <v>4</v>
      </c>
      <c r="AM214" s="3">
        <v>2</v>
      </c>
      <c r="AN214" s="3">
        <v>0</v>
      </c>
      <c r="AO214" s="3">
        <v>8</v>
      </c>
      <c r="AP214" s="3">
        <v>6</v>
      </c>
      <c r="AQ214" s="3">
        <v>1</v>
      </c>
      <c r="AR214" s="3">
        <v>6</v>
      </c>
      <c r="AS214" s="3">
        <f t="shared" si="197"/>
        <v>26.75</v>
      </c>
      <c r="AT214" s="3">
        <f t="shared" si="198"/>
        <v>53.5</v>
      </c>
      <c r="AU214" s="3">
        <v>40000</v>
      </c>
      <c r="AV214" s="3">
        <f t="shared" si="199"/>
        <v>375000</v>
      </c>
      <c r="AW214" s="3">
        <f t="shared" si="200"/>
        <v>750000</v>
      </c>
      <c r="AX214" s="3">
        <f t="shared" si="201"/>
        <v>5.2</v>
      </c>
      <c r="AY214" s="3">
        <v>3800</v>
      </c>
      <c r="AZ214" s="3">
        <f t="shared" si="202"/>
        <v>1976000</v>
      </c>
      <c r="BA214" s="3">
        <f t="shared" si="203"/>
        <v>3952000</v>
      </c>
    </row>
    <row r="215" spans="1:53">
      <c r="A215" s="3">
        <v>34</v>
      </c>
      <c r="B215" s="3" t="s">
        <v>251</v>
      </c>
      <c r="C215" s="3">
        <v>1.5</v>
      </c>
      <c r="D215" s="3">
        <v>7</v>
      </c>
      <c r="E215" s="3">
        <v>1</v>
      </c>
      <c r="F215" s="3">
        <v>6</v>
      </c>
      <c r="G215" s="3">
        <v>1</v>
      </c>
      <c r="H215" s="3">
        <v>0.75</v>
      </c>
      <c r="I215" s="3">
        <v>2</v>
      </c>
      <c r="J215" s="3">
        <v>3</v>
      </c>
      <c r="K215" s="3">
        <v>2</v>
      </c>
      <c r="L215" s="3">
        <v>1.5</v>
      </c>
      <c r="M215" s="3">
        <v>1</v>
      </c>
      <c r="N215" s="3">
        <v>2</v>
      </c>
      <c r="O215" s="3">
        <v>1</v>
      </c>
      <c r="P215" s="3">
        <v>0.25</v>
      </c>
      <c r="Q215" s="3">
        <v>2</v>
      </c>
      <c r="R215" s="3">
        <v>4</v>
      </c>
      <c r="S215" s="3">
        <v>1</v>
      </c>
      <c r="T215" s="3">
        <v>1</v>
      </c>
      <c r="U215" s="3">
        <v>3</v>
      </c>
      <c r="V215" s="3">
        <v>1</v>
      </c>
      <c r="W215" s="3">
        <v>1</v>
      </c>
      <c r="X215" s="3">
        <v>0.375</v>
      </c>
      <c r="Y215" s="3">
        <v>40</v>
      </c>
      <c r="Z215" s="3">
        <v>5</v>
      </c>
      <c r="AA215" s="3">
        <v>1</v>
      </c>
      <c r="AB215" s="3">
        <v>25</v>
      </c>
      <c r="AC215" s="3">
        <v>3</v>
      </c>
      <c r="AD215" s="3">
        <v>4</v>
      </c>
      <c r="AE215" s="3">
        <v>4</v>
      </c>
      <c r="AF215" s="3">
        <v>6</v>
      </c>
      <c r="AG215" s="3">
        <v>2</v>
      </c>
      <c r="AH215" s="3">
        <v>4</v>
      </c>
      <c r="AI215" s="3">
        <v>3</v>
      </c>
      <c r="AJ215" s="3">
        <v>3</v>
      </c>
      <c r="AK215" s="3">
        <v>2</v>
      </c>
      <c r="AL215" s="3">
        <v>4</v>
      </c>
      <c r="AM215" s="3">
        <v>2</v>
      </c>
      <c r="AN215" s="3">
        <v>2</v>
      </c>
      <c r="AO215" s="3">
        <v>15</v>
      </c>
      <c r="AP215" s="3">
        <v>6</v>
      </c>
      <c r="AQ215" s="3">
        <v>1</v>
      </c>
      <c r="AR215" s="3">
        <v>11.25</v>
      </c>
      <c r="AS215" s="3">
        <f t="shared" si="197"/>
        <v>51.125</v>
      </c>
      <c r="AT215" s="3">
        <f t="shared" si="198"/>
        <v>34.083333333333336</v>
      </c>
      <c r="AU215" s="3">
        <v>40000</v>
      </c>
      <c r="AV215" s="3">
        <f t="shared" si="199"/>
        <v>1500000</v>
      </c>
      <c r="AW215" s="3">
        <f t="shared" si="200"/>
        <v>1000000</v>
      </c>
      <c r="AX215" s="3">
        <f t="shared" si="201"/>
        <v>14</v>
      </c>
      <c r="AY215" s="3">
        <v>3800</v>
      </c>
      <c r="AZ215" s="3">
        <f t="shared" si="202"/>
        <v>5320000</v>
      </c>
      <c r="BA215" s="3">
        <f t="shared" si="203"/>
        <v>3546666.6666666665</v>
      </c>
    </row>
    <row r="216" spans="1:53">
      <c r="A216" s="3">
        <v>35</v>
      </c>
      <c r="B216" s="3" t="s">
        <v>252</v>
      </c>
      <c r="C216" s="3">
        <v>0.125</v>
      </c>
      <c r="D216" s="3">
        <v>0.6</v>
      </c>
      <c r="E216" s="3">
        <v>1</v>
      </c>
      <c r="F216" s="3">
        <v>5</v>
      </c>
      <c r="G216" s="3">
        <v>1</v>
      </c>
      <c r="H216" s="3">
        <v>0.625</v>
      </c>
      <c r="I216" s="3">
        <v>2</v>
      </c>
      <c r="J216" s="3">
        <v>3</v>
      </c>
      <c r="K216" s="3">
        <v>1</v>
      </c>
      <c r="L216" s="3">
        <v>0.75</v>
      </c>
      <c r="M216" s="3">
        <v>1</v>
      </c>
      <c r="N216" s="3">
        <v>2</v>
      </c>
      <c r="O216" s="3">
        <v>1</v>
      </c>
      <c r="P216" s="3">
        <v>0.25</v>
      </c>
      <c r="Q216" s="3">
        <v>0</v>
      </c>
      <c r="R216" s="3">
        <v>4</v>
      </c>
      <c r="S216" s="3">
        <v>1</v>
      </c>
      <c r="T216" s="3">
        <v>0.25</v>
      </c>
      <c r="U216" s="3">
        <v>1</v>
      </c>
      <c r="V216" s="3">
        <v>1</v>
      </c>
      <c r="W216" s="3">
        <v>1</v>
      </c>
      <c r="X216" s="3">
        <v>0.125</v>
      </c>
      <c r="Y216" s="3">
        <v>30</v>
      </c>
      <c r="Z216" s="3">
        <v>5</v>
      </c>
      <c r="AA216" s="3">
        <v>1</v>
      </c>
      <c r="AB216" s="3">
        <v>18.75</v>
      </c>
      <c r="AC216" s="3">
        <v>1</v>
      </c>
      <c r="AD216" s="3">
        <v>3</v>
      </c>
      <c r="AE216" s="3">
        <v>3</v>
      </c>
      <c r="AF216" s="3">
        <v>1.125</v>
      </c>
      <c r="AG216" s="3">
        <v>1</v>
      </c>
      <c r="AH216" s="3">
        <v>3</v>
      </c>
      <c r="AI216" s="3">
        <v>3</v>
      </c>
      <c r="AJ216" s="3">
        <v>1.5</v>
      </c>
      <c r="AK216" s="3">
        <v>0</v>
      </c>
      <c r="AL216" s="3">
        <v>4</v>
      </c>
      <c r="AM216" s="3">
        <v>3</v>
      </c>
      <c r="AN216" s="3">
        <v>0</v>
      </c>
      <c r="AO216" s="3">
        <v>10</v>
      </c>
      <c r="AP216" s="3">
        <v>6</v>
      </c>
      <c r="AQ216" s="3">
        <v>1</v>
      </c>
      <c r="AR216" s="3">
        <v>7.5</v>
      </c>
      <c r="AS216" s="3">
        <f t="shared" si="197"/>
        <v>30.875</v>
      </c>
      <c r="AT216" s="3">
        <f t="shared" si="198"/>
        <v>247</v>
      </c>
      <c r="AU216" s="3">
        <v>40000</v>
      </c>
      <c r="AV216" s="3">
        <f t="shared" si="199"/>
        <v>140625</v>
      </c>
      <c r="AW216" s="3">
        <f t="shared" si="200"/>
        <v>1125000</v>
      </c>
      <c r="AX216" s="3">
        <f t="shared" si="201"/>
        <v>1.2</v>
      </c>
      <c r="AY216" s="3">
        <v>3800</v>
      </c>
      <c r="AZ216" s="3">
        <f t="shared" si="202"/>
        <v>456000</v>
      </c>
      <c r="BA216" s="3">
        <f t="shared" si="203"/>
        <v>3648000</v>
      </c>
    </row>
    <row r="217" spans="1:53">
      <c r="A217" s="3">
        <v>36</v>
      </c>
      <c r="B217" s="3" t="s">
        <v>203</v>
      </c>
      <c r="C217" s="3">
        <v>0.75</v>
      </c>
      <c r="D217" s="3">
        <v>3</v>
      </c>
      <c r="E217" s="3">
        <v>2</v>
      </c>
      <c r="F217" s="3">
        <v>4</v>
      </c>
      <c r="G217" s="3">
        <v>1</v>
      </c>
      <c r="H217" s="3">
        <v>1</v>
      </c>
      <c r="I217" s="3">
        <v>2</v>
      </c>
      <c r="J217" s="3">
        <v>6</v>
      </c>
      <c r="K217" s="3">
        <v>2</v>
      </c>
      <c r="L217" s="3">
        <v>3</v>
      </c>
      <c r="M217" s="3">
        <v>1</v>
      </c>
      <c r="N217" s="3">
        <v>4</v>
      </c>
      <c r="O217" s="3">
        <v>1</v>
      </c>
      <c r="P217" s="3">
        <v>0.5</v>
      </c>
      <c r="Q217" s="3">
        <v>2</v>
      </c>
      <c r="R217" s="3">
        <v>3</v>
      </c>
      <c r="S217" s="3">
        <v>1</v>
      </c>
      <c r="T217" s="3">
        <v>1</v>
      </c>
      <c r="U217" s="3">
        <v>1</v>
      </c>
      <c r="V217" s="3">
        <v>3</v>
      </c>
      <c r="W217" s="3">
        <v>1</v>
      </c>
      <c r="X217" s="3">
        <v>0.375</v>
      </c>
      <c r="Y217" s="3">
        <v>7</v>
      </c>
      <c r="Z217" s="3">
        <v>5</v>
      </c>
      <c r="AA217" s="3">
        <v>1</v>
      </c>
      <c r="AB217" s="3">
        <v>4.375</v>
      </c>
      <c r="AC217" s="3">
        <v>1</v>
      </c>
      <c r="AD217" s="3">
        <v>4</v>
      </c>
      <c r="AE217" s="3">
        <v>3</v>
      </c>
      <c r="AF217" s="3">
        <v>1.5</v>
      </c>
      <c r="AG217" s="3">
        <v>2</v>
      </c>
      <c r="AH217" s="3">
        <v>5</v>
      </c>
      <c r="AI217" s="3">
        <v>3</v>
      </c>
      <c r="AJ217" s="3">
        <v>3.75</v>
      </c>
      <c r="AK217" s="3">
        <v>0</v>
      </c>
      <c r="AL217" s="3">
        <v>6</v>
      </c>
      <c r="AM217" s="3">
        <v>3</v>
      </c>
      <c r="AN217" s="3">
        <v>0</v>
      </c>
      <c r="AO217" s="3">
        <v>4</v>
      </c>
      <c r="AP217" s="3">
        <v>7</v>
      </c>
      <c r="AQ217" s="3">
        <v>1</v>
      </c>
      <c r="AR217" s="3">
        <v>3.5</v>
      </c>
      <c r="AS217" s="3">
        <f t="shared" si="197"/>
        <v>19</v>
      </c>
      <c r="AT217" s="3">
        <f t="shared" si="198"/>
        <v>25.333333333333332</v>
      </c>
      <c r="AU217" s="3">
        <v>40000</v>
      </c>
      <c r="AV217" s="3">
        <f t="shared" si="199"/>
        <v>525000</v>
      </c>
      <c r="AW217" s="3">
        <f t="shared" si="200"/>
        <v>700000</v>
      </c>
      <c r="AX217" s="3">
        <f t="shared" si="201"/>
        <v>6</v>
      </c>
      <c r="AY217" s="3">
        <v>3800</v>
      </c>
      <c r="AZ217" s="3">
        <f t="shared" si="202"/>
        <v>2280000</v>
      </c>
      <c r="BA217" s="3">
        <f t="shared" si="203"/>
        <v>3040000</v>
      </c>
    </row>
    <row r="218" spans="1:53">
      <c r="A218" s="3">
        <v>37</v>
      </c>
      <c r="B218" s="3" t="s">
        <v>253</v>
      </c>
      <c r="C218" s="3">
        <v>0.25</v>
      </c>
      <c r="D218" s="3">
        <v>1.6</v>
      </c>
      <c r="E218" s="3">
        <v>1</v>
      </c>
      <c r="F218" s="3">
        <v>6</v>
      </c>
      <c r="G218" s="3">
        <v>1</v>
      </c>
      <c r="H218" s="3">
        <v>0.75</v>
      </c>
      <c r="I218" s="3">
        <v>2</v>
      </c>
      <c r="J218" s="3">
        <v>3</v>
      </c>
      <c r="K218" s="3">
        <v>1</v>
      </c>
      <c r="L218" s="3">
        <v>0.75</v>
      </c>
      <c r="M218" s="3">
        <v>1</v>
      </c>
      <c r="N218" s="3">
        <v>3</v>
      </c>
      <c r="O218" s="3">
        <v>1</v>
      </c>
      <c r="P218" s="3">
        <v>0.375</v>
      </c>
      <c r="Q218" s="3">
        <v>2</v>
      </c>
      <c r="R218" s="3">
        <v>3</v>
      </c>
      <c r="S218" s="3">
        <v>1</v>
      </c>
      <c r="T218" s="3">
        <v>0.75</v>
      </c>
      <c r="U218" s="3">
        <v>3</v>
      </c>
      <c r="V218" s="3">
        <v>2</v>
      </c>
      <c r="W218" s="3">
        <v>1</v>
      </c>
      <c r="X218" s="3">
        <v>0.75</v>
      </c>
      <c r="Y218" s="3">
        <v>10</v>
      </c>
      <c r="Z218" s="3">
        <v>6</v>
      </c>
      <c r="AA218" s="3">
        <v>1</v>
      </c>
      <c r="AB218" s="3">
        <v>7.5</v>
      </c>
      <c r="AC218" s="3">
        <v>0</v>
      </c>
      <c r="AD218" s="3">
        <v>5</v>
      </c>
      <c r="AE218" s="3">
        <v>2</v>
      </c>
      <c r="AF218" s="3">
        <v>0</v>
      </c>
      <c r="AG218" s="3">
        <v>1</v>
      </c>
      <c r="AH218" s="3">
        <v>5</v>
      </c>
      <c r="AI218" s="3">
        <v>3</v>
      </c>
      <c r="AJ218" s="3">
        <v>1.25</v>
      </c>
      <c r="AK218" s="3">
        <v>0</v>
      </c>
      <c r="AL218" s="3">
        <v>0</v>
      </c>
      <c r="AM218" s="3">
        <v>0</v>
      </c>
      <c r="AN218" s="3">
        <v>0</v>
      </c>
      <c r="AO218" s="3">
        <v>5</v>
      </c>
      <c r="AP218" s="3">
        <v>6</v>
      </c>
      <c r="AQ218" s="3">
        <v>1</v>
      </c>
      <c r="AR218" s="3">
        <v>3.75</v>
      </c>
      <c r="AS218" s="3">
        <f t="shared" si="197"/>
        <v>15.875</v>
      </c>
      <c r="AT218" s="3">
        <f t="shared" si="198"/>
        <v>63.5</v>
      </c>
      <c r="AU218" s="3">
        <v>40000</v>
      </c>
      <c r="AV218" s="3">
        <f t="shared" si="199"/>
        <v>168750</v>
      </c>
      <c r="AW218" s="3">
        <f t="shared" si="200"/>
        <v>675000</v>
      </c>
      <c r="AX218" s="3">
        <f t="shared" si="201"/>
        <v>3.2</v>
      </c>
      <c r="AY218" s="3">
        <v>3800</v>
      </c>
      <c r="AZ218" s="3">
        <f t="shared" si="202"/>
        <v>1216000</v>
      </c>
      <c r="BA218" s="3">
        <f t="shared" si="203"/>
        <v>4864000</v>
      </c>
    </row>
    <row r="219" spans="1:53">
      <c r="A219" s="3">
        <v>38</v>
      </c>
      <c r="B219" s="3" t="s">
        <v>254</v>
      </c>
      <c r="C219" s="3">
        <v>0.5</v>
      </c>
      <c r="D219" s="3">
        <v>2.5</v>
      </c>
      <c r="E219" s="3">
        <v>2</v>
      </c>
      <c r="F219" s="3">
        <v>5</v>
      </c>
      <c r="G219" s="3">
        <v>1</v>
      </c>
      <c r="H219" s="3">
        <v>1.25</v>
      </c>
      <c r="I219" s="3">
        <v>2</v>
      </c>
      <c r="J219" s="3">
        <v>4</v>
      </c>
      <c r="K219" s="3">
        <v>2</v>
      </c>
      <c r="L219" s="3">
        <v>2</v>
      </c>
      <c r="M219" s="3">
        <v>1</v>
      </c>
      <c r="N219" s="3">
        <v>4</v>
      </c>
      <c r="O219" s="3">
        <v>1</v>
      </c>
      <c r="P219" s="3">
        <v>0.5</v>
      </c>
      <c r="Q219" s="3">
        <v>3</v>
      </c>
      <c r="R219" s="3">
        <v>4</v>
      </c>
      <c r="S219" s="3">
        <v>1</v>
      </c>
      <c r="T219" s="3">
        <v>1.5</v>
      </c>
      <c r="U219" s="3">
        <v>4</v>
      </c>
      <c r="V219" s="3">
        <v>2</v>
      </c>
      <c r="W219" s="3">
        <v>1</v>
      </c>
      <c r="X219" s="3">
        <v>1</v>
      </c>
      <c r="Y219" s="3">
        <v>20</v>
      </c>
      <c r="Z219" s="3">
        <v>6</v>
      </c>
      <c r="AA219" s="3">
        <v>1</v>
      </c>
      <c r="AB219" s="3">
        <v>15</v>
      </c>
      <c r="AC219" s="3">
        <v>2</v>
      </c>
      <c r="AD219" s="3">
        <v>4</v>
      </c>
      <c r="AE219" s="3">
        <v>4</v>
      </c>
      <c r="AF219" s="3">
        <v>4.5</v>
      </c>
      <c r="AG219" s="3">
        <v>2</v>
      </c>
      <c r="AH219" s="3">
        <v>6</v>
      </c>
      <c r="AI219" s="3">
        <v>3</v>
      </c>
      <c r="AJ219" s="3">
        <v>4.5</v>
      </c>
      <c r="AK219" s="3">
        <v>0</v>
      </c>
      <c r="AL219" s="3">
        <v>0</v>
      </c>
      <c r="AM219" s="3">
        <v>0</v>
      </c>
      <c r="AN219" s="3">
        <v>0</v>
      </c>
      <c r="AO219" s="3">
        <v>8</v>
      </c>
      <c r="AP219" s="3">
        <v>7</v>
      </c>
      <c r="AQ219" s="3">
        <v>1</v>
      </c>
      <c r="AR219" s="3">
        <v>7</v>
      </c>
      <c r="AS219" s="3">
        <f t="shared" si="197"/>
        <v>37.25</v>
      </c>
      <c r="AT219" s="3">
        <f t="shared" si="198"/>
        <v>74.5</v>
      </c>
      <c r="AU219" s="3">
        <v>40000</v>
      </c>
      <c r="AV219" s="3">
        <f t="shared" si="199"/>
        <v>1800000</v>
      </c>
      <c r="AW219" s="3">
        <f t="shared" si="200"/>
        <v>3600000</v>
      </c>
      <c r="AX219" s="3">
        <f t="shared" si="201"/>
        <v>5</v>
      </c>
      <c r="AY219" s="3">
        <v>3800</v>
      </c>
      <c r="AZ219" s="3">
        <f t="shared" si="202"/>
        <v>1900000</v>
      </c>
      <c r="BA219" s="3">
        <f t="shared" si="203"/>
        <v>3800000</v>
      </c>
    </row>
    <row r="220" spans="1:53">
      <c r="A220" s="3">
        <v>39</v>
      </c>
      <c r="B220" s="3" t="s">
        <v>255</v>
      </c>
      <c r="C220" s="3">
        <v>0.4</v>
      </c>
      <c r="D220" s="3">
        <v>1.2</v>
      </c>
      <c r="E220" s="3">
        <v>1</v>
      </c>
      <c r="F220" s="3">
        <v>5</v>
      </c>
      <c r="G220" s="3">
        <v>1</v>
      </c>
      <c r="H220" s="3">
        <v>0.625</v>
      </c>
      <c r="I220" s="3">
        <v>2</v>
      </c>
      <c r="J220" s="3">
        <v>3</v>
      </c>
      <c r="K220" s="3">
        <v>1</v>
      </c>
      <c r="L220" s="3">
        <v>0.75</v>
      </c>
      <c r="M220" s="3">
        <v>1</v>
      </c>
      <c r="N220" s="3">
        <v>3</v>
      </c>
      <c r="O220" s="3">
        <v>1</v>
      </c>
      <c r="P220" s="3">
        <v>0.375</v>
      </c>
      <c r="Q220" s="3">
        <v>1</v>
      </c>
      <c r="R220" s="3">
        <v>5</v>
      </c>
      <c r="S220" s="3">
        <v>1</v>
      </c>
      <c r="T220" s="3">
        <v>0.625</v>
      </c>
      <c r="U220" s="3">
        <v>2</v>
      </c>
      <c r="V220" s="3">
        <v>2</v>
      </c>
      <c r="W220" s="3">
        <v>1</v>
      </c>
      <c r="X220" s="3">
        <v>0.5</v>
      </c>
      <c r="Y220" s="3">
        <v>15</v>
      </c>
      <c r="Z220" s="3">
        <v>5</v>
      </c>
      <c r="AA220" s="3">
        <v>1</v>
      </c>
      <c r="AB220" s="3">
        <v>9.375</v>
      </c>
      <c r="AC220" s="3">
        <v>0</v>
      </c>
      <c r="AD220" s="3">
        <v>5</v>
      </c>
      <c r="AE220" s="3">
        <v>2</v>
      </c>
      <c r="AF220" s="3">
        <v>0</v>
      </c>
      <c r="AG220" s="3">
        <v>1</v>
      </c>
      <c r="AH220" s="3">
        <v>5</v>
      </c>
      <c r="AI220" s="3">
        <v>3</v>
      </c>
      <c r="AJ220" s="3">
        <v>1.25</v>
      </c>
      <c r="AK220" s="3">
        <v>0</v>
      </c>
      <c r="AL220" s="3">
        <v>0</v>
      </c>
      <c r="AM220" s="3">
        <v>0</v>
      </c>
      <c r="AN220" s="3">
        <v>0</v>
      </c>
      <c r="AO220" s="3">
        <v>6</v>
      </c>
      <c r="AP220" s="3">
        <v>6</v>
      </c>
      <c r="AQ220" s="3">
        <v>1</v>
      </c>
      <c r="AR220" s="3">
        <v>4.5</v>
      </c>
      <c r="AS220" s="3">
        <f t="shared" si="197"/>
        <v>18</v>
      </c>
      <c r="AT220" s="3">
        <f t="shared" si="198"/>
        <v>45</v>
      </c>
      <c r="AU220" s="3">
        <v>40000</v>
      </c>
      <c r="AV220" s="3">
        <f t="shared" si="199"/>
        <v>175781.25</v>
      </c>
      <c r="AW220" s="3">
        <f t="shared" si="200"/>
        <v>439453.125</v>
      </c>
      <c r="AX220" s="3">
        <f t="shared" si="201"/>
        <v>2.4</v>
      </c>
      <c r="AY220" s="3">
        <v>3800</v>
      </c>
      <c r="AZ220" s="3">
        <f t="shared" si="202"/>
        <v>912000</v>
      </c>
      <c r="BA220" s="3">
        <f t="shared" si="203"/>
        <v>2280000</v>
      </c>
    </row>
    <row r="221" spans="1:53">
      <c r="A221" s="3">
        <v>40</v>
      </c>
      <c r="B221" s="3" t="s">
        <v>256</v>
      </c>
      <c r="C221" s="3">
        <v>0.2</v>
      </c>
      <c r="D221" s="3">
        <v>1.3</v>
      </c>
      <c r="E221" s="3">
        <v>1</v>
      </c>
      <c r="F221" s="3">
        <v>6</v>
      </c>
      <c r="G221" s="3">
        <v>1</v>
      </c>
      <c r="H221" s="3">
        <v>0.75</v>
      </c>
      <c r="I221" s="3">
        <v>2</v>
      </c>
      <c r="J221" s="3">
        <v>4</v>
      </c>
      <c r="K221" s="3">
        <v>1</v>
      </c>
      <c r="L221" s="3">
        <v>1</v>
      </c>
      <c r="M221" s="3">
        <v>1</v>
      </c>
      <c r="N221" s="3">
        <v>3</v>
      </c>
      <c r="O221" s="3">
        <v>1</v>
      </c>
      <c r="P221" s="3">
        <v>0.375</v>
      </c>
      <c r="Q221" s="3">
        <v>1</v>
      </c>
      <c r="R221" s="3">
        <v>4</v>
      </c>
      <c r="S221" s="3">
        <v>1</v>
      </c>
      <c r="T221" s="3">
        <v>0.5</v>
      </c>
      <c r="U221" s="3">
        <v>2</v>
      </c>
      <c r="V221" s="3">
        <v>2</v>
      </c>
      <c r="W221" s="3">
        <v>1</v>
      </c>
      <c r="X221" s="3">
        <v>0.5</v>
      </c>
      <c r="Y221" s="3">
        <v>10</v>
      </c>
      <c r="Z221" s="3">
        <v>6</v>
      </c>
      <c r="AA221" s="3">
        <v>1</v>
      </c>
      <c r="AB221" s="3">
        <v>7.5</v>
      </c>
      <c r="AC221" s="3">
        <v>1</v>
      </c>
      <c r="AD221" s="3">
        <v>5</v>
      </c>
      <c r="AE221" s="3">
        <v>2</v>
      </c>
      <c r="AF221" s="3">
        <v>1.25</v>
      </c>
      <c r="AG221" s="3">
        <v>1</v>
      </c>
      <c r="AH221" s="3">
        <v>5</v>
      </c>
      <c r="AI221" s="3">
        <v>3</v>
      </c>
      <c r="AJ221" s="3">
        <v>1.25</v>
      </c>
      <c r="AK221" s="3">
        <v>0</v>
      </c>
      <c r="AL221" s="3">
        <v>0</v>
      </c>
      <c r="AM221" s="3">
        <v>0</v>
      </c>
      <c r="AN221" s="3">
        <v>0</v>
      </c>
      <c r="AO221" s="3">
        <v>5</v>
      </c>
      <c r="AP221" s="3">
        <v>6</v>
      </c>
      <c r="AQ221" s="3">
        <v>1</v>
      </c>
      <c r="AR221" s="3">
        <v>3.75</v>
      </c>
      <c r="AS221" s="3">
        <f t="shared" si="197"/>
        <v>16.875</v>
      </c>
      <c r="AT221" s="3">
        <f t="shared" si="198"/>
        <v>84.375</v>
      </c>
      <c r="AU221" s="3">
        <v>40000</v>
      </c>
      <c r="AV221" s="3">
        <f t="shared" si="199"/>
        <v>150000</v>
      </c>
      <c r="AW221" s="3">
        <f t="shared" si="200"/>
        <v>750000</v>
      </c>
      <c r="AX221" s="3">
        <f t="shared" si="201"/>
        <v>2.6</v>
      </c>
      <c r="AY221" s="3">
        <v>3800</v>
      </c>
      <c r="AZ221" s="3">
        <f t="shared" si="202"/>
        <v>988000</v>
      </c>
      <c r="BA221" s="3">
        <f t="shared" si="203"/>
        <v>4940000</v>
      </c>
    </row>
    <row r="222" spans="1:53">
      <c r="A222" s="3">
        <v>41</v>
      </c>
      <c r="B222" s="3" t="s">
        <v>285</v>
      </c>
      <c r="C222" s="3">
        <v>0.375</v>
      </c>
      <c r="D222" s="3">
        <v>1.8</v>
      </c>
      <c r="E222" s="3">
        <v>2</v>
      </c>
      <c r="F222" s="3">
        <v>12</v>
      </c>
      <c r="G222" s="3">
        <v>1</v>
      </c>
      <c r="H222" s="3">
        <v>3</v>
      </c>
      <c r="I222" s="3">
        <v>2</v>
      </c>
      <c r="J222" s="3">
        <v>3</v>
      </c>
      <c r="K222" s="3">
        <v>2</v>
      </c>
      <c r="L222" s="3">
        <v>1.5</v>
      </c>
      <c r="M222" s="3">
        <v>1</v>
      </c>
      <c r="N222" s="3">
        <v>3</v>
      </c>
      <c r="O222" s="3">
        <v>1</v>
      </c>
      <c r="P222" s="3">
        <v>0.375</v>
      </c>
      <c r="Q222" s="3">
        <v>3</v>
      </c>
      <c r="R222" s="3">
        <v>3</v>
      </c>
      <c r="S222" s="3">
        <v>1</v>
      </c>
      <c r="T222" s="3">
        <v>1.125</v>
      </c>
      <c r="U222" s="3">
        <v>6</v>
      </c>
      <c r="V222" s="3">
        <v>1</v>
      </c>
      <c r="W222" s="3">
        <v>1</v>
      </c>
      <c r="X222" s="3">
        <v>0.75</v>
      </c>
      <c r="Y222" s="3">
        <v>15</v>
      </c>
      <c r="Z222" s="3">
        <v>6</v>
      </c>
      <c r="AA222" s="3">
        <v>1</v>
      </c>
      <c r="AB222" s="3">
        <v>11.25</v>
      </c>
      <c r="AC222" s="3">
        <v>1</v>
      </c>
      <c r="AD222" s="3">
        <v>5</v>
      </c>
      <c r="AE222" s="3">
        <v>2</v>
      </c>
      <c r="AF222" s="3">
        <v>1.25</v>
      </c>
      <c r="AG222" s="3">
        <v>3</v>
      </c>
      <c r="AH222" s="3">
        <v>4</v>
      </c>
      <c r="AI222" s="3">
        <v>3</v>
      </c>
      <c r="AJ222" s="3">
        <v>4.5</v>
      </c>
      <c r="AK222" s="3">
        <v>0</v>
      </c>
      <c r="AL222" s="3">
        <v>0</v>
      </c>
      <c r="AM222" s="3">
        <v>0</v>
      </c>
      <c r="AN222" s="3">
        <v>0</v>
      </c>
      <c r="AO222" s="3">
        <v>6</v>
      </c>
      <c r="AP222" s="3">
        <v>6</v>
      </c>
      <c r="AQ222" s="3">
        <v>1</v>
      </c>
      <c r="AR222" s="3">
        <v>4.5</v>
      </c>
      <c r="AS222" s="3">
        <f>SUM(AR222,AN222,AJ222,AF222,AB222,X222,T222,P222,L222,H222)</f>
        <v>28.25</v>
      </c>
      <c r="AT222" s="3">
        <f>AS222/C222</f>
        <v>75.333333333333329</v>
      </c>
      <c r="AU222" s="3">
        <v>40000</v>
      </c>
      <c r="AV222" s="3">
        <f>AU222*AB222*L222*T222</f>
        <v>759375</v>
      </c>
      <c r="AW222" s="3">
        <f>AV222/C222</f>
        <v>2025000</v>
      </c>
      <c r="AX222" s="3">
        <f>20*D222/100*10</f>
        <v>3.5999999999999996</v>
      </c>
      <c r="AY222" s="3">
        <v>3800</v>
      </c>
      <c r="AZ222" s="3">
        <f>AX222*AY222*100</f>
        <v>1367999.9999999998</v>
      </c>
      <c r="BA222" s="3">
        <f>AZ222/C222</f>
        <v>3647999.9999999995</v>
      </c>
    </row>
    <row r="223" spans="1:53">
      <c r="A223" s="3">
        <v>42</v>
      </c>
      <c r="B223" s="3" t="s">
        <v>286</v>
      </c>
      <c r="C223" s="3">
        <v>0.125</v>
      </c>
      <c r="D223" s="3">
        <v>0.6</v>
      </c>
      <c r="E223" s="3">
        <v>1</v>
      </c>
      <c r="F223" s="3">
        <v>5</v>
      </c>
      <c r="G223" s="3">
        <v>1</v>
      </c>
      <c r="H223" s="3">
        <v>0.625</v>
      </c>
      <c r="I223" s="3">
        <v>2</v>
      </c>
      <c r="J223" s="3">
        <v>4</v>
      </c>
      <c r="K223" s="3">
        <v>1</v>
      </c>
      <c r="L223" s="3">
        <v>1</v>
      </c>
      <c r="M223" s="3">
        <v>1</v>
      </c>
      <c r="N223" s="3">
        <v>2</v>
      </c>
      <c r="O223" s="3">
        <v>1</v>
      </c>
      <c r="P223" s="3">
        <v>0.25</v>
      </c>
      <c r="Q223" s="3">
        <v>1</v>
      </c>
      <c r="R223" s="3">
        <v>6</v>
      </c>
      <c r="S223" s="3">
        <v>1</v>
      </c>
      <c r="T223" s="3">
        <v>0.75</v>
      </c>
      <c r="U223" s="3">
        <v>1</v>
      </c>
      <c r="V223" s="3">
        <v>2</v>
      </c>
      <c r="W223" s="3">
        <v>1</v>
      </c>
      <c r="X223" s="3">
        <v>0.25</v>
      </c>
      <c r="Y223" s="3">
        <v>5</v>
      </c>
      <c r="Z223" s="3">
        <v>6</v>
      </c>
      <c r="AA223" s="3">
        <v>1</v>
      </c>
      <c r="AB223" s="3">
        <v>3.75</v>
      </c>
      <c r="AC223" s="3">
        <v>2</v>
      </c>
      <c r="AD223" s="3">
        <v>4</v>
      </c>
      <c r="AE223" s="3">
        <v>3</v>
      </c>
      <c r="AF223" s="3">
        <v>3</v>
      </c>
      <c r="AG223" s="3">
        <v>2</v>
      </c>
      <c r="AH223" s="3">
        <v>5</v>
      </c>
      <c r="AI223" s="3">
        <v>3</v>
      </c>
      <c r="AJ223" s="3">
        <v>3.75</v>
      </c>
      <c r="AK223" s="3">
        <v>2</v>
      </c>
      <c r="AL223" s="3">
        <v>5</v>
      </c>
      <c r="AM223" s="3">
        <v>3</v>
      </c>
      <c r="AN223" s="3">
        <v>3.75</v>
      </c>
      <c r="AO223" s="3">
        <v>4</v>
      </c>
      <c r="AP223" s="3">
        <v>7</v>
      </c>
      <c r="AQ223" s="3">
        <v>1</v>
      </c>
      <c r="AR223" s="3">
        <v>3.5</v>
      </c>
      <c r="AS223" s="3">
        <f t="shared" ref="AS223:AS231" si="204">SUM(AR223,AN223,AJ223,AF223,AB223,X223,T223,P223,L223,H223)</f>
        <v>20.625</v>
      </c>
      <c r="AT223" s="3">
        <f t="shared" ref="AT223:AT230" si="205">AS223/C223</f>
        <v>165</v>
      </c>
      <c r="AU223" s="3">
        <v>40000</v>
      </c>
      <c r="AV223" s="3">
        <f t="shared" ref="AV223:AV231" si="206">AU223*AB223*L223*T223</f>
        <v>112500</v>
      </c>
      <c r="AW223" s="3">
        <f t="shared" ref="AW223:AW230" si="207">AV223/C223</f>
        <v>900000</v>
      </c>
      <c r="AX223" s="3">
        <f t="shared" ref="AX223:AX231" si="208">20*D223/100*10</f>
        <v>1.2</v>
      </c>
      <c r="AY223" s="3">
        <v>3800</v>
      </c>
      <c r="AZ223" s="3">
        <f t="shared" ref="AZ223:AZ231" si="209">AX223*AY223*100</f>
        <v>456000</v>
      </c>
      <c r="BA223" s="3">
        <f t="shared" ref="BA223:BA231" si="210">AZ223/C223</f>
        <v>3648000</v>
      </c>
    </row>
    <row r="224" spans="1:53">
      <c r="A224" s="3">
        <v>43</v>
      </c>
      <c r="B224" s="3" t="s">
        <v>119</v>
      </c>
      <c r="C224" s="3">
        <v>0.125</v>
      </c>
      <c r="D224" s="3">
        <v>0.6</v>
      </c>
      <c r="E224" s="3">
        <v>1</v>
      </c>
      <c r="F224" s="3">
        <v>6</v>
      </c>
      <c r="G224" s="3">
        <v>1</v>
      </c>
      <c r="H224" s="3">
        <v>0.75</v>
      </c>
      <c r="I224" s="3">
        <v>2</v>
      </c>
      <c r="J224" s="3">
        <v>4</v>
      </c>
      <c r="K224" s="3">
        <v>1</v>
      </c>
      <c r="L224" s="3">
        <v>1</v>
      </c>
      <c r="M224" s="3">
        <v>1</v>
      </c>
      <c r="N224" s="3">
        <v>3</v>
      </c>
      <c r="O224" s="3">
        <v>1</v>
      </c>
      <c r="P224" s="3">
        <v>0.375</v>
      </c>
      <c r="Q224" s="3">
        <v>1</v>
      </c>
      <c r="R224" s="3">
        <v>3</v>
      </c>
      <c r="S224" s="3">
        <v>1</v>
      </c>
      <c r="T224" s="3">
        <v>0.375</v>
      </c>
      <c r="U224" s="3">
        <v>1</v>
      </c>
      <c r="V224" s="3">
        <v>2</v>
      </c>
      <c r="W224" s="3">
        <v>1</v>
      </c>
      <c r="X224" s="3">
        <v>0.25</v>
      </c>
      <c r="Y224" s="3">
        <v>10</v>
      </c>
      <c r="Z224" s="3">
        <v>6</v>
      </c>
      <c r="AA224" s="3">
        <v>1</v>
      </c>
      <c r="AB224" s="3">
        <v>7.5</v>
      </c>
      <c r="AC224" s="3">
        <v>1</v>
      </c>
      <c r="AD224" s="3">
        <v>3</v>
      </c>
      <c r="AE224" s="3">
        <v>2</v>
      </c>
      <c r="AF224" s="3">
        <v>0.75</v>
      </c>
      <c r="AG224" s="3">
        <v>1</v>
      </c>
      <c r="AH224" s="3">
        <v>6</v>
      </c>
      <c r="AI224" s="3">
        <v>3</v>
      </c>
      <c r="AJ224" s="3">
        <v>2.25</v>
      </c>
      <c r="AK224" s="3">
        <v>1</v>
      </c>
      <c r="AL224" s="3">
        <v>4</v>
      </c>
      <c r="AM224" s="3">
        <v>2</v>
      </c>
      <c r="AN224" s="3">
        <v>1</v>
      </c>
      <c r="AO224" s="3">
        <v>4</v>
      </c>
      <c r="AP224" s="3">
        <v>6</v>
      </c>
      <c r="AQ224" s="3">
        <v>1</v>
      </c>
      <c r="AR224" s="3">
        <v>3</v>
      </c>
      <c r="AS224" s="3">
        <f t="shared" si="204"/>
        <v>17.25</v>
      </c>
      <c r="AT224" s="3">
        <f t="shared" si="205"/>
        <v>138</v>
      </c>
      <c r="AU224" s="3">
        <v>40000</v>
      </c>
      <c r="AV224" s="3">
        <f t="shared" si="206"/>
        <v>112500</v>
      </c>
      <c r="AW224" s="3">
        <f t="shared" si="207"/>
        <v>900000</v>
      </c>
      <c r="AX224" s="3">
        <f t="shared" si="208"/>
        <v>1.2</v>
      </c>
      <c r="AY224" s="3">
        <v>3800</v>
      </c>
      <c r="AZ224" s="3">
        <f t="shared" si="209"/>
        <v>456000</v>
      </c>
      <c r="BA224" s="3">
        <f t="shared" si="210"/>
        <v>3648000</v>
      </c>
    </row>
    <row r="225" spans="1:53">
      <c r="A225" s="3">
        <v>44</v>
      </c>
      <c r="B225" s="3" t="s">
        <v>294</v>
      </c>
      <c r="C225" s="3">
        <v>0.25</v>
      </c>
      <c r="D225" s="3">
        <v>1.2</v>
      </c>
      <c r="E225" s="3">
        <v>2</v>
      </c>
      <c r="F225" s="3">
        <v>6</v>
      </c>
      <c r="G225" s="3">
        <v>1</v>
      </c>
      <c r="H225" s="3">
        <v>1.5</v>
      </c>
      <c r="I225" s="3">
        <v>2</v>
      </c>
      <c r="J225" s="3">
        <v>3</v>
      </c>
      <c r="K225" s="3">
        <v>1</v>
      </c>
      <c r="L225" s="3">
        <v>0.75</v>
      </c>
      <c r="M225" s="3">
        <v>2</v>
      </c>
      <c r="N225" s="3">
        <v>2</v>
      </c>
      <c r="O225" s="3">
        <v>1</v>
      </c>
      <c r="P225" s="3">
        <v>0.5</v>
      </c>
      <c r="Q225" s="3">
        <v>2</v>
      </c>
      <c r="R225" s="3">
        <v>4</v>
      </c>
      <c r="S225" s="3">
        <v>1</v>
      </c>
      <c r="T225" s="3">
        <v>1</v>
      </c>
      <c r="U225" s="3">
        <v>2</v>
      </c>
      <c r="V225" s="3">
        <v>1</v>
      </c>
      <c r="W225" s="3">
        <v>1</v>
      </c>
      <c r="X225" s="3">
        <v>0.25</v>
      </c>
      <c r="Y225" s="3">
        <v>10</v>
      </c>
      <c r="Z225" s="3">
        <v>5</v>
      </c>
      <c r="AA225" s="3">
        <v>1</v>
      </c>
      <c r="AB225" s="3">
        <v>6.25</v>
      </c>
      <c r="AC225" s="3">
        <v>2</v>
      </c>
      <c r="AD225" s="3">
        <v>4</v>
      </c>
      <c r="AE225" s="3">
        <v>2</v>
      </c>
      <c r="AF225" s="3">
        <v>2</v>
      </c>
      <c r="AG225" s="3">
        <v>2</v>
      </c>
      <c r="AH225" s="3">
        <v>4</v>
      </c>
      <c r="AI225" s="3">
        <v>3</v>
      </c>
      <c r="AJ225" s="3">
        <v>3</v>
      </c>
      <c r="AK225" s="3">
        <v>2</v>
      </c>
      <c r="AL225" s="3">
        <v>4</v>
      </c>
      <c r="AM225" s="3">
        <v>2</v>
      </c>
      <c r="AN225" s="3">
        <v>2</v>
      </c>
      <c r="AO225" s="3">
        <v>5</v>
      </c>
      <c r="AP225" s="3">
        <v>6</v>
      </c>
      <c r="AQ225" s="3">
        <v>1</v>
      </c>
      <c r="AR225" s="3">
        <v>3.75</v>
      </c>
      <c r="AS225" s="3">
        <f t="shared" si="204"/>
        <v>21</v>
      </c>
      <c r="AT225" s="3">
        <f t="shared" si="205"/>
        <v>84</v>
      </c>
      <c r="AU225" s="3">
        <v>40000</v>
      </c>
      <c r="AV225" s="3">
        <f t="shared" si="206"/>
        <v>187500</v>
      </c>
      <c r="AW225" s="3">
        <f t="shared" si="207"/>
        <v>750000</v>
      </c>
      <c r="AX225" s="3">
        <f t="shared" si="208"/>
        <v>2.4</v>
      </c>
      <c r="AY225" s="3">
        <v>3800</v>
      </c>
      <c r="AZ225" s="3">
        <f t="shared" si="209"/>
        <v>912000</v>
      </c>
      <c r="BA225" s="3">
        <f t="shared" si="210"/>
        <v>3648000</v>
      </c>
    </row>
    <row r="226" spans="1:53">
      <c r="A226" s="3">
        <v>45</v>
      </c>
      <c r="B226" s="3" t="s">
        <v>288</v>
      </c>
      <c r="C226" s="3">
        <v>0.38</v>
      </c>
      <c r="D226" s="3">
        <v>1.5</v>
      </c>
      <c r="E226" s="3">
        <v>2</v>
      </c>
      <c r="F226" s="3">
        <v>5</v>
      </c>
      <c r="G226" s="3">
        <v>1</v>
      </c>
      <c r="H226" s="3">
        <v>1.25</v>
      </c>
      <c r="I226" s="3">
        <v>2</v>
      </c>
      <c r="J226" s="3">
        <v>4</v>
      </c>
      <c r="K226" s="3">
        <v>1</v>
      </c>
      <c r="L226" s="3">
        <v>1</v>
      </c>
      <c r="M226" s="3">
        <v>2</v>
      </c>
      <c r="N226" s="3">
        <v>2</v>
      </c>
      <c r="O226" s="3">
        <v>1</v>
      </c>
      <c r="P226" s="3">
        <v>0.5</v>
      </c>
      <c r="Q226" s="3">
        <v>2</v>
      </c>
      <c r="R226" s="3">
        <v>4</v>
      </c>
      <c r="S226" s="3">
        <v>1</v>
      </c>
      <c r="T226" s="3">
        <v>1</v>
      </c>
      <c r="U226" s="3">
        <v>4</v>
      </c>
      <c r="V226" s="3">
        <v>1</v>
      </c>
      <c r="W226" s="3">
        <v>1</v>
      </c>
      <c r="X226" s="3">
        <v>0.5</v>
      </c>
      <c r="Y226" s="3">
        <v>20</v>
      </c>
      <c r="Z226" s="3">
        <v>5</v>
      </c>
      <c r="AA226" s="3">
        <v>1</v>
      </c>
      <c r="AB226" s="3">
        <v>12.5</v>
      </c>
      <c r="AC226" s="3">
        <v>1</v>
      </c>
      <c r="AD226" s="3">
        <v>3</v>
      </c>
      <c r="AE226" s="3">
        <v>3</v>
      </c>
      <c r="AF226" s="3">
        <v>1.125</v>
      </c>
      <c r="AG226" s="3">
        <v>2</v>
      </c>
      <c r="AH226" s="3">
        <v>3</v>
      </c>
      <c r="AI226" s="3">
        <v>3</v>
      </c>
      <c r="AJ226" s="3">
        <v>2.25</v>
      </c>
      <c r="AK226" s="3">
        <v>1</v>
      </c>
      <c r="AL226" s="3">
        <v>4</v>
      </c>
      <c r="AM226" s="3">
        <v>3</v>
      </c>
      <c r="AN226" s="3">
        <v>1.5</v>
      </c>
      <c r="AO226" s="3">
        <v>5</v>
      </c>
      <c r="AP226" s="3">
        <v>6</v>
      </c>
      <c r="AQ226" s="3">
        <v>1</v>
      </c>
      <c r="AR226" s="3">
        <v>3.75</v>
      </c>
      <c r="AS226" s="3">
        <f t="shared" si="204"/>
        <v>25.375</v>
      </c>
      <c r="AT226" s="3">
        <f t="shared" si="205"/>
        <v>66.776315789473685</v>
      </c>
      <c r="AU226" s="3">
        <v>40000</v>
      </c>
      <c r="AV226" s="3">
        <f t="shared" si="206"/>
        <v>500000</v>
      </c>
      <c r="AW226" s="3">
        <f t="shared" si="207"/>
        <v>1315789.4736842106</v>
      </c>
      <c r="AX226" s="3">
        <f t="shared" si="208"/>
        <v>3</v>
      </c>
      <c r="AY226" s="3">
        <v>3800</v>
      </c>
      <c r="AZ226" s="3">
        <f t="shared" si="209"/>
        <v>1140000</v>
      </c>
      <c r="BA226" s="3">
        <f t="shared" si="210"/>
        <v>3000000</v>
      </c>
    </row>
    <row r="227" spans="1:53">
      <c r="A227" s="3">
        <v>46</v>
      </c>
      <c r="B227" s="3" t="s">
        <v>268</v>
      </c>
      <c r="C227" s="3">
        <v>0.8</v>
      </c>
      <c r="D227" s="3">
        <v>2.8</v>
      </c>
      <c r="E227" s="3">
        <v>2</v>
      </c>
      <c r="F227" s="3">
        <v>4</v>
      </c>
      <c r="G227" s="3">
        <v>1</v>
      </c>
      <c r="H227" s="3">
        <v>1</v>
      </c>
      <c r="I227" s="3">
        <v>2</v>
      </c>
      <c r="J227" s="3">
        <v>6</v>
      </c>
      <c r="K227" s="3">
        <v>1</v>
      </c>
      <c r="L227" s="3">
        <v>1.5</v>
      </c>
      <c r="M227" s="3">
        <v>1</v>
      </c>
      <c r="N227" s="3">
        <v>4</v>
      </c>
      <c r="O227" s="3">
        <v>1</v>
      </c>
      <c r="P227" s="3">
        <v>0.5</v>
      </c>
      <c r="Q227" s="3">
        <v>3</v>
      </c>
      <c r="R227" s="3">
        <v>3</v>
      </c>
      <c r="S227" s="3">
        <v>1</v>
      </c>
      <c r="T227" s="3">
        <v>1.125</v>
      </c>
      <c r="U227" s="3">
        <v>6</v>
      </c>
      <c r="V227" s="3">
        <v>3</v>
      </c>
      <c r="W227" s="3">
        <v>1</v>
      </c>
      <c r="X227" s="3">
        <v>2.25</v>
      </c>
      <c r="Y227" s="3">
        <v>23</v>
      </c>
      <c r="Z227" s="3">
        <v>5</v>
      </c>
      <c r="AA227" s="3">
        <v>1</v>
      </c>
      <c r="AB227" s="3">
        <v>14.375</v>
      </c>
      <c r="AC227" s="3">
        <v>2</v>
      </c>
      <c r="AD227" s="3">
        <v>4</v>
      </c>
      <c r="AE227" s="3">
        <v>3</v>
      </c>
      <c r="AF227" s="3">
        <v>3</v>
      </c>
      <c r="AG227" s="3">
        <v>2</v>
      </c>
      <c r="AH227" s="3">
        <v>5</v>
      </c>
      <c r="AI227" s="3">
        <v>3</v>
      </c>
      <c r="AJ227" s="3">
        <v>3.75</v>
      </c>
      <c r="AK227" s="3">
        <v>2</v>
      </c>
      <c r="AL227" s="3">
        <v>6</v>
      </c>
      <c r="AM227" s="3">
        <v>3</v>
      </c>
      <c r="AN227" s="3">
        <v>4.5</v>
      </c>
      <c r="AO227" s="3">
        <v>8</v>
      </c>
      <c r="AP227" s="3">
        <v>7</v>
      </c>
      <c r="AQ227" s="3">
        <v>1</v>
      </c>
      <c r="AR227" s="3">
        <v>7</v>
      </c>
      <c r="AS227" s="3">
        <f t="shared" si="204"/>
        <v>39</v>
      </c>
      <c r="AT227" s="3">
        <f t="shared" si="205"/>
        <v>48.75</v>
      </c>
      <c r="AU227" s="3">
        <v>40000</v>
      </c>
      <c r="AV227" s="3">
        <f t="shared" si="206"/>
        <v>970312.5</v>
      </c>
      <c r="AW227" s="3">
        <f t="shared" si="207"/>
        <v>1212890.625</v>
      </c>
      <c r="AX227" s="3">
        <f t="shared" si="208"/>
        <v>5.6000000000000005</v>
      </c>
      <c r="AY227" s="3">
        <v>3800</v>
      </c>
      <c r="AZ227" s="3">
        <f t="shared" si="209"/>
        <v>2128000.0000000005</v>
      </c>
      <c r="BA227" s="3">
        <f t="shared" si="210"/>
        <v>2660000.0000000005</v>
      </c>
    </row>
    <row r="228" spans="1:53">
      <c r="A228" s="3">
        <v>47</v>
      </c>
      <c r="B228" s="3" t="s">
        <v>270</v>
      </c>
      <c r="C228" s="3">
        <v>0.4</v>
      </c>
      <c r="D228" s="3">
        <v>1.8</v>
      </c>
      <c r="E228" s="3">
        <v>2</v>
      </c>
      <c r="F228" s="3">
        <v>6</v>
      </c>
      <c r="G228" s="3">
        <v>1</v>
      </c>
      <c r="H228" s="3">
        <v>1.5</v>
      </c>
      <c r="I228" s="3">
        <v>2</v>
      </c>
      <c r="J228" s="3">
        <v>4</v>
      </c>
      <c r="K228" s="3">
        <v>1</v>
      </c>
      <c r="L228" s="3">
        <v>1</v>
      </c>
      <c r="M228" s="3">
        <v>1</v>
      </c>
      <c r="N228" s="3">
        <v>3</v>
      </c>
      <c r="O228" s="3">
        <v>1</v>
      </c>
      <c r="P228" s="3">
        <v>0.375</v>
      </c>
      <c r="Q228" s="3">
        <v>2</v>
      </c>
      <c r="R228" s="3">
        <v>3</v>
      </c>
      <c r="S228" s="3">
        <v>1</v>
      </c>
      <c r="T228" s="3">
        <v>0.75</v>
      </c>
      <c r="U228" s="3">
        <v>2</v>
      </c>
      <c r="V228" s="3">
        <v>3</v>
      </c>
      <c r="W228" s="3">
        <v>1</v>
      </c>
      <c r="X228" s="3">
        <v>0.75</v>
      </c>
      <c r="Y228" s="3">
        <v>18</v>
      </c>
      <c r="Z228" s="3">
        <v>6</v>
      </c>
      <c r="AA228" s="3">
        <v>1</v>
      </c>
      <c r="AB228" s="3">
        <v>13.5</v>
      </c>
      <c r="AC228" s="3">
        <v>2</v>
      </c>
      <c r="AD228" s="3">
        <v>3</v>
      </c>
      <c r="AE228" s="3">
        <v>3</v>
      </c>
      <c r="AF228" s="3">
        <v>2.25</v>
      </c>
      <c r="AG228" s="3">
        <v>2</v>
      </c>
      <c r="AH228" s="3">
        <v>4</v>
      </c>
      <c r="AI228" s="3">
        <v>3</v>
      </c>
      <c r="AJ228" s="3">
        <v>3</v>
      </c>
      <c r="AK228" s="3">
        <v>2</v>
      </c>
      <c r="AL228" s="3">
        <v>4</v>
      </c>
      <c r="AM228" s="3">
        <v>2</v>
      </c>
      <c r="AN228" s="3">
        <v>2</v>
      </c>
      <c r="AO228" s="3">
        <v>7</v>
      </c>
      <c r="AP228" s="3">
        <v>6</v>
      </c>
      <c r="AQ228" s="3">
        <v>1</v>
      </c>
      <c r="AR228" s="3">
        <v>5.25</v>
      </c>
      <c r="AS228" s="3">
        <f t="shared" si="204"/>
        <v>30.375</v>
      </c>
      <c r="AT228" s="3">
        <f t="shared" si="205"/>
        <v>75.9375</v>
      </c>
      <c r="AU228" s="3">
        <v>40000</v>
      </c>
      <c r="AV228" s="3">
        <f t="shared" si="206"/>
        <v>405000</v>
      </c>
      <c r="AW228" s="3">
        <f t="shared" si="207"/>
        <v>1012500</v>
      </c>
      <c r="AX228" s="3">
        <f t="shared" si="208"/>
        <v>3.5999999999999996</v>
      </c>
      <c r="AY228" s="3">
        <v>3800</v>
      </c>
      <c r="AZ228" s="3">
        <f t="shared" si="209"/>
        <v>1367999.9999999998</v>
      </c>
      <c r="BA228" s="3">
        <f t="shared" si="210"/>
        <v>3419999.9999999991</v>
      </c>
    </row>
    <row r="229" spans="1:53">
      <c r="A229" s="3">
        <v>48</v>
      </c>
      <c r="B229" s="3" t="s">
        <v>290</v>
      </c>
      <c r="C229" s="3">
        <v>0.5</v>
      </c>
      <c r="D229" s="3">
        <v>1.8</v>
      </c>
      <c r="E229" s="3">
        <v>3</v>
      </c>
      <c r="F229" s="3">
        <v>6</v>
      </c>
      <c r="G229" s="3">
        <v>1</v>
      </c>
      <c r="H229" s="3">
        <v>2.25</v>
      </c>
      <c r="I229" s="3">
        <v>3</v>
      </c>
      <c r="J229" s="3">
        <v>6</v>
      </c>
      <c r="K229" s="3">
        <v>1</v>
      </c>
      <c r="L229" s="3">
        <v>2.25</v>
      </c>
      <c r="M229" s="3">
        <v>2</v>
      </c>
      <c r="N229" s="3">
        <v>4</v>
      </c>
      <c r="O229" s="3">
        <v>1</v>
      </c>
      <c r="P229" s="3">
        <v>1</v>
      </c>
      <c r="Q229" s="3">
        <v>4</v>
      </c>
      <c r="R229" s="3">
        <v>3</v>
      </c>
      <c r="S229" s="3">
        <v>1</v>
      </c>
      <c r="T229" s="3">
        <v>1.5</v>
      </c>
      <c r="U229" s="3">
        <v>4</v>
      </c>
      <c r="V229" s="3">
        <v>3</v>
      </c>
      <c r="W229" s="3">
        <v>1</v>
      </c>
      <c r="X229" s="3">
        <v>1.5</v>
      </c>
      <c r="Y229" s="3">
        <v>25</v>
      </c>
      <c r="Z229" s="3">
        <v>5</v>
      </c>
      <c r="AA229" s="3">
        <v>1</v>
      </c>
      <c r="AB229" s="3">
        <v>15.625</v>
      </c>
      <c r="AC229" s="3">
        <v>2</v>
      </c>
      <c r="AD229" s="3">
        <v>6</v>
      </c>
      <c r="AE229" s="3">
        <v>2</v>
      </c>
      <c r="AF229" s="3">
        <v>3</v>
      </c>
      <c r="AG229" s="3">
        <v>2</v>
      </c>
      <c r="AH229" s="3">
        <v>5</v>
      </c>
      <c r="AI229" s="3">
        <v>3</v>
      </c>
      <c r="AJ229" s="3">
        <v>3.75</v>
      </c>
      <c r="AK229" s="3">
        <v>0</v>
      </c>
      <c r="AL229" s="3">
        <v>0</v>
      </c>
      <c r="AM229" s="3">
        <v>0</v>
      </c>
      <c r="AN229" s="3">
        <v>0</v>
      </c>
      <c r="AO229" s="3">
        <v>6</v>
      </c>
      <c r="AP229" s="3">
        <v>7</v>
      </c>
      <c r="AQ229" s="3">
        <v>1</v>
      </c>
      <c r="AR229" s="3">
        <v>5.25</v>
      </c>
      <c r="AS229" s="3">
        <f t="shared" si="204"/>
        <v>36.125</v>
      </c>
      <c r="AT229" s="3">
        <f t="shared" si="205"/>
        <v>72.25</v>
      </c>
      <c r="AU229" s="3">
        <v>40000</v>
      </c>
      <c r="AV229" s="3">
        <f t="shared" si="206"/>
        <v>2109375</v>
      </c>
      <c r="AW229" s="3">
        <f t="shared" si="207"/>
        <v>4218750</v>
      </c>
      <c r="AX229" s="3">
        <f t="shared" si="208"/>
        <v>3.5999999999999996</v>
      </c>
      <c r="AY229" s="3">
        <v>3800</v>
      </c>
      <c r="AZ229" s="3">
        <f t="shared" si="209"/>
        <v>1367999.9999999998</v>
      </c>
      <c r="BA229" s="3">
        <f t="shared" si="210"/>
        <v>2735999.9999999995</v>
      </c>
    </row>
    <row r="230" spans="1:53">
      <c r="A230" s="3">
        <v>49</v>
      </c>
      <c r="B230" s="3" t="s">
        <v>291</v>
      </c>
      <c r="C230" s="3">
        <v>0.2</v>
      </c>
      <c r="D230" s="3">
        <v>1</v>
      </c>
      <c r="E230" s="3">
        <v>1</v>
      </c>
      <c r="F230" s="3">
        <v>10</v>
      </c>
      <c r="G230" s="3">
        <v>1</v>
      </c>
      <c r="H230" s="3">
        <v>1.25</v>
      </c>
      <c r="I230" s="3">
        <v>2</v>
      </c>
      <c r="J230" s="3">
        <v>3</v>
      </c>
      <c r="K230" s="3">
        <v>1</v>
      </c>
      <c r="L230" s="3">
        <v>0.75</v>
      </c>
      <c r="M230" s="3">
        <v>2</v>
      </c>
      <c r="N230" s="3">
        <v>1</v>
      </c>
      <c r="O230" s="3">
        <v>1</v>
      </c>
      <c r="P230" s="3">
        <v>0.25</v>
      </c>
      <c r="Q230" s="3">
        <v>2</v>
      </c>
      <c r="R230" s="3">
        <v>2</v>
      </c>
      <c r="S230" s="3">
        <v>1</v>
      </c>
      <c r="T230" s="3">
        <v>0.25</v>
      </c>
      <c r="U230" s="3">
        <v>2</v>
      </c>
      <c r="V230" s="3">
        <v>3</v>
      </c>
      <c r="W230" s="3">
        <v>1</v>
      </c>
      <c r="X230" s="3">
        <v>0.75</v>
      </c>
      <c r="Y230" s="3">
        <v>10</v>
      </c>
      <c r="Z230" s="3">
        <v>4</v>
      </c>
      <c r="AA230" s="3">
        <v>1</v>
      </c>
      <c r="AB230" s="3">
        <v>5</v>
      </c>
      <c r="AC230" s="3">
        <v>1</v>
      </c>
      <c r="AD230" s="3">
        <v>3</v>
      </c>
      <c r="AE230" s="3">
        <v>3</v>
      </c>
      <c r="AF230" s="3">
        <v>1.125</v>
      </c>
      <c r="AG230" s="3">
        <v>1</v>
      </c>
      <c r="AH230" s="3">
        <v>3</v>
      </c>
      <c r="AI230" s="3">
        <v>3</v>
      </c>
      <c r="AJ230" s="3">
        <v>1.125</v>
      </c>
      <c r="AK230" s="3">
        <v>0</v>
      </c>
      <c r="AL230" s="3">
        <v>0</v>
      </c>
      <c r="AM230" s="3">
        <v>0</v>
      </c>
      <c r="AN230" s="3">
        <v>0</v>
      </c>
      <c r="AO230" s="3">
        <v>4</v>
      </c>
      <c r="AP230" s="3">
        <v>5</v>
      </c>
      <c r="AQ230" s="3">
        <v>1</v>
      </c>
      <c r="AR230" s="3">
        <v>2.5</v>
      </c>
      <c r="AS230" s="3">
        <f t="shared" si="204"/>
        <v>13</v>
      </c>
      <c r="AT230" s="3">
        <f t="shared" si="205"/>
        <v>65</v>
      </c>
      <c r="AU230" s="3">
        <v>40000</v>
      </c>
      <c r="AV230" s="3">
        <f t="shared" si="206"/>
        <v>37500</v>
      </c>
      <c r="AW230" s="3">
        <f t="shared" si="207"/>
        <v>187500</v>
      </c>
      <c r="AX230" s="3">
        <f t="shared" si="208"/>
        <v>2</v>
      </c>
      <c r="AY230" s="3">
        <v>3800</v>
      </c>
      <c r="AZ230" s="3">
        <f t="shared" si="209"/>
        <v>760000</v>
      </c>
      <c r="BA230" s="3">
        <f t="shared" si="210"/>
        <v>3800000</v>
      </c>
    </row>
    <row r="231" spans="1:53">
      <c r="A231" s="3">
        <v>50</v>
      </c>
      <c r="B231" s="3" t="s">
        <v>292</v>
      </c>
      <c r="C231" s="3">
        <v>0.4</v>
      </c>
      <c r="D231" s="3">
        <v>2</v>
      </c>
      <c r="E231" s="3">
        <v>2</v>
      </c>
      <c r="F231" s="3">
        <v>1</v>
      </c>
      <c r="G231" s="3">
        <v>1</v>
      </c>
      <c r="H231" s="3">
        <v>2</v>
      </c>
      <c r="I231" s="3">
        <v>4</v>
      </c>
      <c r="J231" s="3">
        <v>1</v>
      </c>
      <c r="K231" s="3">
        <v>1</v>
      </c>
      <c r="L231" s="3">
        <v>2</v>
      </c>
      <c r="M231" s="3">
        <v>2</v>
      </c>
      <c r="N231" s="3">
        <v>1</v>
      </c>
      <c r="O231" s="3">
        <v>1</v>
      </c>
      <c r="P231" s="3">
        <v>2</v>
      </c>
      <c r="Q231" s="3">
        <v>5</v>
      </c>
      <c r="R231" s="3">
        <v>1</v>
      </c>
      <c r="S231" s="3">
        <v>1</v>
      </c>
      <c r="T231" s="3">
        <v>4</v>
      </c>
      <c r="U231" s="3">
        <v>2</v>
      </c>
      <c r="V231" s="3">
        <v>1</v>
      </c>
      <c r="W231" s="3">
        <v>1</v>
      </c>
      <c r="X231" s="3">
        <v>20</v>
      </c>
      <c r="Y231" s="3">
        <v>5</v>
      </c>
      <c r="Z231" s="3">
        <v>1</v>
      </c>
      <c r="AA231" s="3">
        <v>1</v>
      </c>
      <c r="AB231" s="3">
        <v>1</v>
      </c>
      <c r="AC231" s="3">
        <v>5</v>
      </c>
      <c r="AD231" s="3">
        <v>2</v>
      </c>
      <c r="AE231" s="3">
        <v>1</v>
      </c>
      <c r="AF231" s="3">
        <v>1</v>
      </c>
      <c r="AG231" s="3">
        <v>5</v>
      </c>
      <c r="AH231" s="3">
        <v>3</v>
      </c>
      <c r="AI231" s="3">
        <v>1</v>
      </c>
      <c r="AJ231" s="3">
        <v>1</v>
      </c>
      <c r="AK231" s="3">
        <v>1</v>
      </c>
      <c r="AL231" s="3">
        <v>3</v>
      </c>
      <c r="AM231" s="3">
        <v>1</v>
      </c>
      <c r="AN231" s="3">
        <v>7</v>
      </c>
      <c r="AO231" s="3">
        <v>7</v>
      </c>
      <c r="AP231" s="3">
        <v>1</v>
      </c>
      <c r="AQ231" s="3">
        <v>1</v>
      </c>
      <c r="AR231" s="3">
        <v>10</v>
      </c>
      <c r="AS231" s="3">
        <f t="shared" si="204"/>
        <v>50</v>
      </c>
      <c r="AT231" s="3">
        <v>40000</v>
      </c>
      <c r="AU231" s="3">
        <f t="shared" ref="AU231" si="211">AT231*AA231*K231*S231</f>
        <v>40000</v>
      </c>
      <c r="AV231" s="3">
        <f t="shared" si="206"/>
        <v>320000</v>
      </c>
      <c r="AW231" s="3">
        <f t="shared" ref="AW231" si="212">20*C231/100*10</f>
        <v>0.8</v>
      </c>
      <c r="AX231" s="3">
        <f t="shared" si="208"/>
        <v>4</v>
      </c>
      <c r="AY231" s="3">
        <v>3800</v>
      </c>
      <c r="AZ231" s="3">
        <f t="shared" si="209"/>
        <v>1520000</v>
      </c>
      <c r="BA231" s="3">
        <f t="shared" si="210"/>
        <v>3800000</v>
      </c>
    </row>
    <row r="232" spans="1:53">
      <c r="A232" s="80" t="s">
        <v>369</v>
      </c>
      <c r="B232" s="80"/>
      <c r="C232" s="34">
        <f>SUM(C182:C231)</f>
        <v>21.959999999999994</v>
      </c>
      <c r="D232" s="34">
        <f t="shared" ref="D232" si="213">SUM(D182:D231)</f>
        <v>105.89999999999996</v>
      </c>
      <c r="E232" s="34">
        <f t="shared" ref="E232" si="214">SUM(E182:E231)</f>
        <v>73</v>
      </c>
      <c r="F232" s="34">
        <f t="shared" ref="F232" si="215">SUM(F182:F231)</f>
        <v>279</v>
      </c>
      <c r="G232" s="34">
        <f t="shared" ref="G232" si="216">SUM(G182:G231)</f>
        <v>50</v>
      </c>
      <c r="H232" s="34">
        <f t="shared" ref="H232" si="217">SUM(H182:H231)</f>
        <v>52.75</v>
      </c>
      <c r="I232" s="34">
        <f t="shared" ref="I232" si="218">SUM(I182:I231)</f>
        <v>103</v>
      </c>
      <c r="J232" s="34">
        <f t="shared" ref="J232" si="219">SUM(J182:J231)</f>
        <v>199</v>
      </c>
      <c r="K232" s="34">
        <f t="shared" ref="K232" si="220">SUM(K182:K231)</f>
        <v>56</v>
      </c>
      <c r="L232" s="34">
        <f t="shared" ref="L232" si="221">SUM(L182:L231)</f>
        <v>58.25</v>
      </c>
      <c r="M232" s="34">
        <f t="shared" ref="M232" si="222">SUM(M182:M231)</f>
        <v>72</v>
      </c>
      <c r="N232" s="34">
        <f t="shared" ref="N232" si="223">SUM(N182:N231)</f>
        <v>119</v>
      </c>
      <c r="O232" s="34">
        <f t="shared" ref="O232" si="224">SUM(O182:O231)</f>
        <v>50</v>
      </c>
      <c r="P232" s="34">
        <f t="shared" ref="P232" si="225">SUM(P182:P231)</f>
        <v>22</v>
      </c>
      <c r="Q232" s="34">
        <f t="shared" ref="Q232" si="226">SUM(Q182:Q231)</f>
        <v>87</v>
      </c>
      <c r="R232" s="34">
        <f t="shared" ref="R232" si="227">SUM(R182:R231)</f>
        <v>192</v>
      </c>
      <c r="S232" s="34">
        <f t="shared" ref="S232" si="228">SUM(S182:S231)</f>
        <v>50</v>
      </c>
      <c r="T232" s="34">
        <f t="shared" ref="T232" si="229">SUM(T182:T231)</f>
        <v>43.75</v>
      </c>
      <c r="U232" s="34">
        <f t="shared" ref="U232" si="230">SUM(U182:U231)</f>
        <v>141</v>
      </c>
      <c r="V232" s="34">
        <f t="shared" ref="V232" si="231">SUM(V182:V231)</f>
        <v>98</v>
      </c>
      <c r="W232" s="34">
        <f t="shared" ref="W232" si="232">SUM(W182:W231)</f>
        <v>50</v>
      </c>
      <c r="X232" s="34">
        <f t="shared" ref="X232" si="233">SUM(X182:X231)</f>
        <v>53.375</v>
      </c>
      <c r="Y232" s="34">
        <f t="shared" ref="Y232" si="234">SUM(Y182:Y231)</f>
        <v>847</v>
      </c>
      <c r="Z232" s="34">
        <f t="shared" ref="Z232" si="235">SUM(Z182:Z231)</f>
        <v>256</v>
      </c>
      <c r="AA232" s="34">
        <f t="shared" ref="AA232" si="236">SUM(AA182:AA231)</f>
        <v>50</v>
      </c>
      <c r="AB232" s="34">
        <f t="shared" ref="AB232" si="237">SUM(AB182:AB231)</f>
        <v>551.375</v>
      </c>
      <c r="AC232" s="34">
        <f t="shared" ref="AC232" si="238">SUM(AC182:AC231)</f>
        <v>65</v>
      </c>
      <c r="AD232" s="34">
        <f t="shared" ref="AD232" si="239">SUM(AD182:AD231)</f>
        <v>201</v>
      </c>
      <c r="AE232" s="34">
        <f t="shared" ref="AE232" si="240">SUM(AE182:AE231)</f>
        <v>124</v>
      </c>
      <c r="AF232" s="34">
        <f t="shared" ref="AF232" si="241">SUM(AF182:AF231)</f>
        <v>80</v>
      </c>
      <c r="AG232" s="34">
        <f t="shared" ref="AG232" si="242">SUM(AG182:AG231)</f>
        <v>75</v>
      </c>
      <c r="AH232" s="34">
        <f t="shared" ref="AH232" si="243">SUM(AH182:AH231)</f>
        <v>222</v>
      </c>
      <c r="AI232" s="34">
        <f t="shared" ref="AI232" si="244">SUM(AI182:AI231)</f>
        <v>148</v>
      </c>
      <c r="AJ232" s="34">
        <f t="shared" ref="AJ232" si="245">SUM(AJ182:AJ231)</f>
        <v>114.75</v>
      </c>
      <c r="AK232" s="34">
        <f t="shared" ref="AK232" si="246">SUM(AK182:AK231)</f>
        <v>39</v>
      </c>
      <c r="AL232" s="34">
        <f t="shared" ref="AL232" si="247">SUM(AL182:AL231)</f>
        <v>144</v>
      </c>
      <c r="AM232" s="34">
        <f t="shared" ref="AM232" si="248">SUM(AM182:AM231)</f>
        <v>82</v>
      </c>
      <c r="AN232" s="34">
        <f t="shared" ref="AN232" si="249">SUM(AN182:AN231)</f>
        <v>61.25</v>
      </c>
      <c r="AO232" s="34">
        <f t="shared" ref="AO232" si="250">SUM(AO182:AO231)</f>
        <v>280</v>
      </c>
      <c r="AP232" s="34">
        <f t="shared" ref="AP232" si="251">SUM(AP182:AP231)</f>
        <v>303</v>
      </c>
      <c r="AQ232" s="34">
        <f t="shared" ref="AQ232" si="252">SUM(AQ182:AQ231)</f>
        <v>50</v>
      </c>
      <c r="AR232" s="34">
        <f t="shared" ref="AR232" si="253">SUM(AR182:AR231)</f>
        <v>222.875</v>
      </c>
      <c r="AS232" s="34">
        <f t="shared" ref="AS232" si="254">SUM(AS182:AS231)</f>
        <v>1260.375</v>
      </c>
      <c r="AT232" s="34">
        <f t="shared" ref="AT232" si="255">SUM(AT182:AT231)</f>
        <v>43316.34030388471</v>
      </c>
      <c r="AU232" s="34">
        <f t="shared" ref="AU232" si="256">SUM(AU182:AU231)</f>
        <v>2000000</v>
      </c>
      <c r="AV232" s="34">
        <f t="shared" ref="AV232" si="257">SUM(AV182:AV231)</f>
        <v>27284218.75</v>
      </c>
      <c r="AW232" s="34">
        <f t="shared" ref="AW232" si="258">SUM(AW182:AW231)</f>
        <v>51914160.809398495</v>
      </c>
      <c r="AX232" s="34">
        <f t="shared" ref="AX232" si="259">SUM(AX182:AX231)</f>
        <v>211.79999999999993</v>
      </c>
      <c r="AY232" s="34">
        <f t="shared" ref="AY232" si="260">SUM(AY182:AY231)</f>
        <v>190055</v>
      </c>
      <c r="AZ232" s="34">
        <f t="shared" ref="AZ232" si="261">SUM(AZ182:AZ231)</f>
        <v>80507740</v>
      </c>
      <c r="BA232" s="34">
        <f t="shared" ref="BA232" si="262">SUM(BA182:BA231)</f>
        <v>189833659.04761904</v>
      </c>
    </row>
    <row r="233" spans="1:53">
      <c r="A233" s="79" t="s">
        <v>370</v>
      </c>
      <c r="B233" s="79"/>
      <c r="C233" s="35">
        <f>AVERAGE(C182:C231)</f>
        <v>0.43919999999999987</v>
      </c>
      <c r="D233" s="35">
        <f t="shared" ref="D233:BA233" si="263">AVERAGE(D182:D231)</f>
        <v>2.1179999999999994</v>
      </c>
      <c r="E233" s="35">
        <f t="shared" si="263"/>
        <v>1.46</v>
      </c>
      <c r="F233" s="35">
        <f t="shared" si="263"/>
        <v>5.58</v>
      </c>
      <c r="G233" s="35">
        <f t="shared" si="263"/>
        <v>1</v>
      </c>
      <c r="H233" s="35">
        <f t="shared" si="263"/>
        <v>1.0549999999999999</v>
      </c>
      <c r="I233" s="35">
        <f t="shared" si="263"/>
        <v>2.06</v>
      </c>
      <c r="J233" s="35">
        <f t="shared" si="263"/>
        <v>3.98</v>
      </c>
      <c r="K233" s="35">
        <f t="shared" si="263"/>
        <v>1.1200000000000001</v>
      </c>
      <c r="L233" s="35">
        <f t="shared" si="263"/>
        <v>1.165</v>
      </c>
      <c r="M233" s="35">
        <f t="shared" si="263"/>
        <v>1.44</v>
      </c>
      <c r="N233" s="35">
        <f t="shared" si="263"/>
        <v>2.38</v>
      </c>
      <c r="O233" s="35">
        <f t="shared" si="263"/>
        <v>1</v>
      </c>
      <c r="P233" s="35">
        <f t="shared" si="263"/>
        <v>0.44</v>
      </c>
      <c r="Q233" s="35">
        <f t="shared" si="263"/>
        <v>1.74</v>
      </c>
      <c r="R233" s="35">
        <f t="shared" si="263"/>
        <v>3.84</v>
      </c>
      <c r="S233" s="35">
        <f t="shared" si="263"/>
        <v>1</v>
      </c>
      <c r="T233" s="35">
        <f t="shared" si="263"/>
        <v>0.875</v>
      </c>
      <c r="U233" s="35">
        <f t="shared" si="263"/>
        <v>2.82</v>
      </c>
      <c r="V233" s="35">
        <f t="shared" si="263"/>
        <v>1.96</v>
      </c>
      <c r="W233" s="35">
        <f t="shared" si="263"/>
        <v>1</v>
      </c>
      <c r="X233" s="35">
        <f t="shared" si="263"/>
        <v>1.0674999999999999</v>
      </c>
      <c r="Y233" s="35">
        <f t="shared" si="263"/>
        <v>16.940000000000001</v>
      </c>
      <c r="Z233" s="35">
        <f t="shared" si="263"/>
        <v>5.12</v>
      </c>
      <c r="AA233" s="35">
        <f t="shared" si="263"/>
        <v>1</v>
      </c>
      <c r="AB233" s="35">
        <f t="shared" si="263"/>
        <v>11.0275</v>
      </c>
      <c r="AC233" s="35">
        <f t="shared" si="263"/>
        <v>1.3</v>
      </c>
      <c r="AD233" s="35">
        <f t="shared" si="263"/>
        <v>4.0199999999999996</v>
      </c>
      <c r="AE233" s="35">
        <f t="shared" si="263"/>
        <v>2.48</v>
      </c>
      <c r="AF233" s="35">
        <f t="shared" si="263"/>
        <v>1.6</v>
      </c>
      <c r="AG233" s="35">
        <f t="shared" si="263"/>
        <v>1.5</v>
      </c>
      <c r="AH233" s="35">
        <f t="shared" si="263"/>
        <v>4.4400000000000004</v>
      </c>
      <c r="AI233" s="35">
        <f t="shared" si="263"/>
        <v>2.96</v>
      </c>
      <c r="AJ233" s="35">
        <f t="shared" si="263"/>
        <v>2.2949999999999999</v>
      </c>
      <c r="AK233" s="35">
        <f t="shared" si="263"/>
        <v>0.78</v>
      </c>
      <c r="AL233" s="35">
        <f t="shared" si="263"/>
        <v>2.88</v>
      </c>
      <c r="AM233" s="35">
        <f t="shared" si="263"/>
        <v>1.64</v>
      </c>
      <c r="AN233" s="35">
        <f t="shared" si="263"/>
        <v>1.2250000000000001</v>
      </c>
      <c r="AO233" s="35">
        <f t="shared" si="263"/>
        <v>5.6</v>
      </c>
      <c r="AP233" s="35">
        <f t="shared" si="263"/>
        <v>6.06</v>
      </c>
      <c r="AQ233" s="35">
        <f t="shared" si="263"/>
        <v>1</v>
      </c>
      <c r="AR233" s="35">
        <f t="shared" si="263"/>
        <v>4.4574999999999996</v>
      </c>
      <c r="AS233" s="35">
        <f t="shared" si="263"/>
        <v>25.2075</v>
      </c>
      <c r="AT233" s="35">
        <f t="shared" si="263"/>
        <v>866.32680607769419</v>
      </c>
      <c r="AU233" s="35">
        <f t="shared" si="263"/>
        <v>40000</v>
      </c>
      <c r="AV233" s="35">
        <f t="shared" si="263"/>
        <v>545684.375</v>
      </c>
      <c r="AW233" s="35">
        <f t="shared" si="263"/>
        <v>1038283.2161879699</v>
      </c>
      <c r="AX233" s="35">
        <f t="shared" si="263"/>
        <v>4.2359999999999989</v>
      </c>
      <c r="AY233" s="35">
        <f t="shared" si="263"/>
        <v>3801.1</v>
      </c>
      <c r="AZ233" s="35">
        <f t="shared" si="263"/>
        <v>1610154.8</v>
      </c>
      <c r="BA233" s="35">
        <f t="shared" si="263"/>
        <v>3796673.1809523809</v>
      </c>
    </row>
  </sheetData>
  <mergeCells count="178">
    <mergeCell ref="H3:H5"/>
    <mergeCell ref="I3:I5"/>
    <mergeCell ref="J3:J5"/>
    <mergeCell ref="K3:K5"/>
    <mergeCell ref="L3:L5"/>
    <mergeCell ref="M3:N3"/>
    <mergeCell ref="A3:A5"/>
    <mergeCell ref="B3:B5"/>
    <mergeCell ref="C3:C5"/>
    <mergeCell ref="D3:D5"/>
    <mergeCell ref="E3:E5"/>
    <mergeCell ref="F3:F5"/>
    <mergeCell ref="AJ3:AK3"/>
    <mergeCell ref="AM3:AM5"/>
    <mergeCell ref="AN3:AN5"/>
    <mergeCell ref="AO3:AO5"/>
    <mergeCell ref="AP3:BA3"/>
    <mergeCell ref="BB3:BB5"/>
    <mergeCell ref="AX4:BA4"/>
    <mergeCell ref="R3:R5"/>
    <mergeCell ref="T3:T5"/>
    <mergeCell ref="U3:U5"/>
    <mergeCell ref="V3:V5"/>
    <mergeCell ref="W3:Z3"/>
    <mergeCell ref="AA3:AI3"/>
    <mergeCell ref="X4:X5"/>
    <mergeCell ref="Y4:Y5"/>
    <mergeCell ref="Z4:Z5"/>
    <mergeCell ref="AA4:AA5"/>
    <mergeCell ref="CB3:CB5"/>
    <mergeCell ref="CC3:CC5"/>
    <mergeCell ref="BO3:BO5"/>
    <mergeCell ref="BP3:BP5"/>
    <mergeCell ref="BQ3:BQ5"/>
    <mergeCell ref="BR3:BR5"/>
    <mergeCell ref="BS3:BS5"/>
    <mergeCell ref="BT3:BV3"/>
    <mergeCell ref="BD3:BD5"/>
    <mergeCell ref="BE3:BE5"/>
    <mergeCell ref="BF3:BF5"/>
    <mergeCell ref="BG3:BG5"/>
    <mergeCell ref="BM3:BM5"/>
    <mergeCell ref="BH4:BH5"/>
    <mergeCell ref="BI4:BI5"/>
    <mergeCell ref="BJ4:BJ5"/>
    <mergeCell ref="BK4:BK5"/>
    <mergeCell ref="P4:P5"/>
    <mergeCell ref="Q4:Q5"/>
    <mergeCell ref="W4:W5"/>
    <mergeCell ref="CW3:CW5"/>
    <mergeCell ref="CY3:CY5"/>
    <mergeCell ref="CZ3:CZ5"/>
    <mergeCell ref="DA3:DA5"/>
    <mergeCell ref="DB3:DB5"/>
    <mergeCell ref="DG3:DG5"/>
    <mergeCell ref="CP3:CP5"/>
    <mergeCell ref="CR3:CR5"/>
    <mergeCell ref="CS3:CS5"/>
    <mergeCell ref="CT3:CT5"/>
    <mergeCell ref="CU3:CU5"/>
    <mergeCell ref="CV3:CV5"/>
    <mergeCell ref="CD3:CE3"/>
    <mergeCell ref="CF3:CF5"/>
    <mergeCell ref="CH3:CH5"/>
    <mergeCell ref="CI3:CI5"/>
    <mergeCell ref="CJ3:CJ5"/>
    <mergeCell ref="CK3:CO3"/>
    <mergeCell ref="CK4:CK5"/>
    <mergeCell ref="CL4:CL5"/>
    <mergeCell ref="CM4:CM5"/>
    <mergeCell ref="H56:I56"/>
    <mergeCell ref="T56:U56"/>
    <mergeCell ref="AM56:AN56"/>
    <mergeCell ref="BD56:BE56"/>
    <mergeCell ref="BO56:BP56"/>
    <mergeCell ref="BL4:BL5"/>
    <mergeCell ref="BT4:BT5"/>
    <mergeCell ref="BU4:BU5"/>
    <mergeCell ref="BV4:BV5"/>
    <mergeCell ref="AH4:AH5"/>
    <mergeCell ref="AI4:AI5"/>
    <mergeCell ref="AJ4:AJ5"/>
    <mergeCell ref="AK4:AK5"/>
    <mergeCell ref="AP4:AS4"/>
    <mergeCell ref="AT4:AW4"/>
    <mergeCell ref="AB4:AB5"/>
    <mergeCell ref="AC4:AC5"/>
    <mergeCell ref="AD4:AD5"/>
    <mergeCell ref="AE4:AE5"/>
    <mergeCell ref="AF4:AF5"/>
    <mergeCell ref="AG4:AG5"/>
    <mergeCell ref="M4:M5"/>
    <mergeCell ref="N4:N5"/>
    <mergeCell ref="O4:O5"/>
    <mergeCell ref="CY57:CZ57"/>
    <mergeCell ref="BH3:BJ3"/>
    <mergeCell ref="DH3:DI3"/>
    <mergeCell ref="DJ3:DJ5"/>
    <mergeCell ref="DH4:DH5"/>
    <mergeCell ref="DI4:DI5"/>
    <mergeCell ref="DC3:DC5"/>
    <mergeCell ref="DD3:DD5"/>
    <mergeCell ref="BZ56:CA56"/>
    <mergeCell ref="CH56:CI56"/>
    <mergeCell ref="CR56:CS56"/>
    <mergeCell ref="CY56:CZ56"/>
    <mergeCell ref="BO57:BP57"/>
    <mergeCell ref="BZ57:CA57"/>
    <mergeCell ref="CO4:CO5"/>
    <mergeCell ref="DE3:DE5"/>
    <mergeCell ref="DF3:DF5"/>
    <mergeCell ref="CD4:CD5"/>
    <mergeCell ref="CE4:CE5"/>
    <mergeCell ref="CN4:CN5"/>
    <mergeCell ref="BW3:BW5"/>
    <mergeCell ref="BX3:BX5"/>
    <mergeCell ref="BZ3:BZ5"/>
    <mergeCell ref="CA3:CA5"/>
    <mergeCell ref="A63:A65"/>
    <mergeCell ref="B63:B65"/>
    <mergeCell ref="C63:C65"/>
    <mergeCell ref="E63:AR63"/>
    <mergeCell ref="AS63:AT64"/>
    <mergeCell ref="AU63:AU65"/>
    <mergeCell ref="D63:D65"/>
    <mergeCell ref="CH57:CI57"/>
    <mergeCell ref="CR57:CS57"/>
    <mergeCell ref="H57:I57"/>
    <mergeCell ref="T57:U57"/>
    <mergeCell ref="AM57:AN57"/>
    <mergeCell ref="BD57:BE57"/>
    <mergeCell ref="AY121:AY123"/>
    <mergeCell ref="AZ121:BA122"/>
    <mergeCell ref="E122:L122"/>
    <mergeCell ref="M122:X122"/>
    <mergeCell ref="Y122:AB122"/>
    <mergeCell ref="AC122:AN122"/>
    <mergeCell ref="AO122:AR122"/>
    <mergeCell ref="AX63:AX65"/>
    <mergeCell ref="AY63:AY65"/>
    <mergeCell ref="AZ63:BA64"/>
    <mergeCell ref="E121:AR121"/>
    <mergeCell ref="AS121:AT122"/>
    <mergeCell ref="AU121:AU123"/>
    <mergeCell ref="AV63:AW64"/>
    <mergeCell ref="E64:L64"/>
    <mergeCell ref="M64:X64"/>
    <mergeCell ref="Y64:AB64"/>
    <mergeCell ref="AC64:AN64"/>
    <mergeCell ref="AO64:AR64"/>
    <mergeCell ref="AY179:AY181"/>
    <mergeCell ref="AZ179:BA180"/>
    <mergeCell ref="E180:L180"/>
    <mergeCell ref="M180:X180"/>
    <mergeCell ref="Y180:AB180"/>
    <mergeCell ref="AC180:AN180"/>
    <mergeCell ref="AO180:AR180"/>
    <mergeCell ref="A179:A181"/>
    <mergeCell ref="B179:B181"/>
    <mergeCell ref="C179:C181"/>
    <mergeCell ref="D179:D181"/>
    <mergeCell ref="E179:AR179"/>
    <mergeCell ref="AS179:AT180"/>
    <mergeCell ref="A116:B116"/>
    <mergeCell ref="A117:B117"/>
    <mergeCell ref="A174:B174"/>
    <mergeCell ref="A175:B175"/>
    <mergeCell ref="A232:B232"/>
    <mergeCell ref="A233:B233"/>
    <mergeCell ref="AU179:AU181"/>
    <mergeCell ref="AV179:AW180"/>
    <mergeCell ref="AX179:AX181"/>
    <mergeCell ref="AV121:AW122"/>
    <mergeCell ref="AX121:AX123"/>
    <mergeCell ref="A121:A123"/>
    <mergeCell ref="B121:B123"/>
    <mergeCell ref="C121:C123"/>
    <mergeCell ref="D121:D123"/>
  </mergeCells>
  <pageMargins left="0.7" right="0.7" top="0.75" bottom="0.75" header="0.3" footer="0.3"/>
  <pageSetup paperSize="9" scale="47" orientation="landscape" r:id="rId1"/>
  <rowBreaks count="1" manualBreakCount="1">
    <brk id="57" max="114" man="1"/>
  </rowBreaks>
  <colBreaks count="5" manualBreakCount="5">
    <brk id="19" min="61" max="116" man="1"/>
    <brk id="19" min="119" max="174" man="1"/>
    <brk id="38" min="61" max="116" man="1"/>
    <brk id="38" min="119" max="174" man="1"/>
    <brk id="85" max="1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AJ33"/>
  <sheetViews>
    <sheetView view="pageBreakPreview" zoomScale="86" zoomScaleSheetLayoutView="86" workbookViewId="0">
      <selection activeCell="A7" sqref="A7"/>
    </sheetView>
  </sheetViews>
  <sheetFormatPr defaultRowHeight="15.75"/>
  <cols>
    <col min="1" max="1" width="9.140625" style="3"/>
    <col min="2" max="2" width="19.140625" style="3" customWidth="1"/>
    <col min="3" max="3" width="11.42578125" style="3" customWidth="1"/>
    <col min="4" max="4" width="11.28515625" style="3" customWidth="1"/>
    <col min="5" max="5" width="14.28515625" style="3" customWidth="1"/>
    <col min="6" max="6" width="15.140625" style="3" customWidth="1"/>
    <col min="7" max="7" width="11.85546875" style="3" customWidth="1"/>
    <col min="8" max="8" width="12.5703125" style="3" customWidth="1"/>
    <col min="9" max="9" width="13" style="3" customWidth="1"/>
    <col min="10" max="10" width="12" style="3" customWidth="1"/>
    <col min="11" max="11" width="15.42578125" style="3" customWidth="1"/>
    <col min="12" max="12" width="133.5703125" style="3" customWidth="1"/>
    <col min="13" max="13" width="21.5703125" style="3" customWidth="1"/>
    <col min="14" max="14" width="9.42578125" style="3" customWidth="1"/>
    <col min="15" max="15" width="9.85546875" style="3" customWidth="1"/>
    <col min="16" max="16" width="10.42578125" style="3" customWidth="1"/>
    <col min="17" max="17" width="9.140625" style="3"/>
    <col min="18" max="18" width="12.5703125" style="3" customWidth="1"/>
    <col min="19" max="19" width="9.140625" style="3"/>
    <col min="20" max="20" width="14.85546875" style="3" customWidth="1"/>
    <col min="21" max="21" width="11.85546875" style="3" customWidth="1"/>
    <col min="22" max="22" width="31.85546875" style="3" customWidth="1"/>
    <col min="23" max="23" width="10.5703125" style="3" customWidth="1"/>
    <col min="24" max="24" width="15.85546875" style="3" customWidth="1"/>
    <col min="25" max="25" width="12.28515625" style="3" customWidth="1"/>
    <col min="26" max="26" width="14.42578125" style="3" customWidth="1"/>
    <col min="27" max="27" width="13.140625" style="3" customWidth="1"/>
    <col min="28" max="28" width="14.7109375" style="3" customWidth="1"/>
    <col min="29" max="29" width="18.7109375" style="3" customWidth="1"/>
    <col min="30" max="33" width="14.85546875" style="3" customWidth="1"/>
    <col min="34" max="34" width="66.28515625" style="3" customWidth="1"/>
    <col min="35" max="35" width="18.140625" style="3" customWidth="1"/>
    <col min="36" max="36" width="55" style="3" customWidth="1"/>
    <col min="37" max="16384" width="9.140625" style="3"/>
  </cols>
  <sheetData>
    <row r="2" spans="1:36" s="16" customFormat="1" ht="24.75" customHeight="1">
      <c r="A2" s="87" t="s">
        <v>0</v>
      </c>
      <c r="B2" s="87" t="s">
        <v>1</v>
      </c>
      <c r="C2" s="87" t="s">
        <v>95</v>
      </c>
      <c r="D2" s="90" t="s">
        <v>25</v>
      </c>
      <c r="E2" s="90" t="s">
        <v>96</v>
      </c>
      <c r="F2" s="90"/>
      <c r="G2" s="90"/>
      <c r="H2" s="81" t="s">
        <v>2</v>
      </c>
      <c r="I2" s="74" t="s">
        <v>75</v>
      </c>
      <c r="J2" s="74" t="s">
        <v>76</v>
      </c>
      <c r="K2" s="74" t="s">
        <v>98</v>
      </c>
      <c r="L2" s="74" t="s">
        <v>77</v>
      </c>
      <c r="M2" s="74" t="s">
        <v>99</v>
      </c>
      <c r="N2" s="78" t="s">
        <v>100</v>
      </c>
      <c r="O2" s="78"/>
      <c r="P2" s="78"/>
      <c r="Q2" s="78"/>
      <c r="R2" s="78"/>
      <c r="S2" s="78"/>
      <c r="T2" s="84" t="s">
        <v>102</v>
      </c>
      <c r="U2" s="84"/>
      <c r="V2" s="84"/>
      <c r="W2" s="84" t="s">
        <v>106</v>
      </c>
      <c r="X2" s="84"/>
      <c r="Y2" s="84"/>
      <c r="Z2" s="84"/>
      <c r="AA2" s="84"/>
      <c r="AB2" s="84"/>
      <c r="AC2" s="84"/>
      <c r="AD2" s="84" t="s">
        <v>114</v>
      </c>
      <c r="AE2" s="84"/>
      <c r="AF2" s="84"/>
      <c r="AG2" s="84"/>
      <c r="AH2" s="81" t="s">
        <v>117</v>
      </c>
      <c r="AI2" s="81" t="s">
        <v>118</v>
      </c>
      <c r="AJ2" s="81" t="s">
        <v>77</v>
      </c>
    </row>
    <row r="3" spans="1:36" s="16" customFormat="1" ht="24" customHeight="1">
      <c r="A3" s="95"/>
      <c r="B3" s="95"/>
      <c r="C3" s="95"/>
      <c r="D3" s="97"/>
      <c r="E3" s="87" t="s">
        <v>27</v>
      </c>
      <c r="F3" s="87" t="s">
        <v>26</v>
      </c>
      <c r="G3" s="87" t="s">
        <v>97</v>
      </c>
      <c r="H3" s="82"/>
      <c r="I3" s="75"/>
      <c r="J3" s="75"/>
      <c r="K3" s="75"/>
      <c r="L3" s="75"/>
      <c r="M3" s="75"/>
      <c r="N3" s="81" t="s">
        <v>81</v>
      </c>
      <c r="O3" s="81" t="s">
        <v>101</v>
      </c>
      <c r="P3" s="81" t="s">
        <v>82</v>
      </c>
      <c r="Q3" s="81" t="s">
        <v>101</v>
      </c>
      <c r="R3" s="81" t="s">
        <v>83</v>
      </c>
      <c r="S3" s="81" t="s">
        <v>101</v>
      </c>
      <c r="T3" s="90" t="s">
        <v>103</v>
      </c>
      <c r="U3" s="90" t="s">
        <v>104</v>
      </c>
      <c r="V3" s="90" t="s">
        <v>105</v>
      </c>
      <c r="W3" s="74" t="s">
        <v>107</v>
      </c>
      <c r="X3" s="74" t="s">
        <v>108</v>
      </c>
      <c r="Y3" s="74" t="s">
        <v>109</v>
      </c>
      <c r="Z3" s="74" t="s">
        <v>110</v>
      </c>
      <c r="AA3" s="90" t="s">
        <v>111</v>
      </c>
      <c r="AB3" s="74" t="s">
        <v>112</v>
      </c>
      <c r="AC3" s="90" t="s">
        <v>113</v>
      </c>
      <c r="AD3" s="74" t="s">
        <v>115</v>
      </c>
      <c r="AE3" s="74" t="s">
        <v>116</v>
      </c>
      <c r="AF3" s="74" t="s">
        <v>55</v>
      </c>
      <c r="AG3" s="74" t="s">
        <v>105</v>
      </c>
      <c r="AH3" s="82"/>
      <c r="AI3" s="82"/>
      <c r="AJ3" s="82"/>
    </row>
    <row r="4" spans="1:36" s="16" customFormat="1" ht="21.75" customHeight="1">
      <c r="A4" s="96"/>
      <c r="B4" s="96"/>
      <c r="C4" s="96"/>
      <c r="D4" s="98"/>
      <c r="E4" s="96"/>
      <c r="F4" s="96"/>
      <c r="G4" s="96"/>
      <c r="H4" s="83"/>
      <c r="I4" s="76"/>
      <c r="J4" s="76"/>
      <c r="K4" s="76"/>
      <c r="L4" s="76"/>
      <c r="M4" s="76"/>
      <c r="N4" s="83"/>
      <c r="O4" s="83"/>
      <c r="P4" s="83"/>
      <c r="Q4" s="83"/>
      <c r="R4" s="83"/>
      <c r="S4" s="83"/>
      <c r="T4" s="98"/>
      <c r="U4" s="98"/>
      <c r="V4" s="98"/>
      <c r="W4" s="76"/>
      <c r="X4" s="76"/>
      <c r="Y4" s="76"/>
      <c r="Z4" s="76"/>
      <c r="AA4" s="98"/>
      <c r="AB4" s="76"/>
      <c r="AC4" s="98"/>
      <c r="AD4" s="76"/>
      <c r="AE4" s="76"/>
      <c r="AF4" s="76"/>
      <c r="AG4" s="76"/>
      <c r="AH4" s="83"/>
      <c r="AI4" s="83"/>
      <c r="AJ4" s="83"/>
    </row>
    <row r="5" spans="1:36">
      <c r="A5" s="5">
        <v>1</v>
      </c>
      <c r="B5" s="6" t="s">
        <v>119</v>
      </c>
      <c r="C5" s="5">
        <v>60</v>
      </c>
      <c r="D5" s="6" t="s">
        <v>31</v>
      </c>
      <c r="E5" s="6" t="s">
        <v>30</v>
      </c>
      <c r="F5" s="6" t="s">
        <v>29</v>
      </c>
      <c r="G5" s="3" t="s">
        <v>296</v>
      </c>
      <c r="H5" s="66">
        <v>0.4</v>
      </c>
      <c r="I5" s="32" t="s">
        <v>298</v>
      </c>
      <c r="J5" s="32" t="s">
        <v>299</v>
      </c>
      <c r="K5" s="66">
        <v>6</v>
      </c>
      <c r="L5" s="32" t="s">
        <v>300</v>
      </c>
      <c r="M5" s="32" t="s">
        <v>301</v>
      </c>
      <c r="N5" s="32" t="s">
        <v>302</v>
      </c>
      <c r="O5" s="63">
        <v>0.2</v>
      </c>
      <c r="P5" s="32" t="s">
        <v>302</v>
      </c>
      <c r="Q5" s="63">
        <v>0.2</v>
      </c>
      <c r="R5" s="32" t="s">
        <v>303</v>
      </c>
      <c r="S5" s="64" t="s">
        <v>40</v>
      </c>
      <c r="T5" s="32" t="s">
        <v>304</v>
      </c>
      <c r="V5" s="3">
        <v>50000</v>
      </c>
      <c r="W5" s="3" t="s">
        <v>306</v>
      </c>
      <c r="X5" s="3" t="s">
        <v>305</v>
      </c>
      <c r="Y5" s="3" t="s">
        <v>306</v>
      </c>
      <c r="Z5" s="3" t="s">
        <v>305</v>
      </c>
      <c r="AA5" s="32" t="s">
        <v>306</v>
      </c>
      <c r="AB5" s="32" t="s">
        <v>306</v>
      </c>
      <c r="AC5" s="32" t="s">
        <v>307</v>
      </c>
      <c r="AD5" s="32" t="s">
        <v>305</v>
      </c>
      <c r="AE5" s="32" t="s">
        <v>305</v>
      </c>
      <c r="AF5" s="32" t="s">
        <v>305</v>
      </c>
      <c r="AG5" s="32" t="s">
        <v>305</v>
      </c>
      <c r="AH5" s="32" t="s">
        <v>308</v>
      </c>
      <c r="AI5" s="32" t="s">
        <v>309</v>
      </c>
    </row>
    <row r="6" spans="1:36">
      <c r="A6" s="5">
        <v>2</v>
      </c>
      <c r="B6" s="6" t="s">
        <v>120</v>
      </c>
      <c r="C6" s="5">
        <v>55</v>
      </c>
      <c r="D6" s="6" t="s">
        <v>28</v>
      </c>
      <c r="E6" s="6" t="s">
        <v>32</v>
      </c>
      <c r="F6" s="6" t="s">
        <v>29</v>
      </c>
      <c r="G6" s="3" t="s">
        <v>296</v>
      </c>
      <c r="H6" s="66">
        <v>0.25</v>
      </c>
      <c r="I6" s="32" t="s">
        <v>298</v>
      </c>
      <c r="J6" s="32" t="s">
        <v>299</v>
      </c>
      <c r="K6" s="66">
        <v>4</v>
      </c>
      <c r="L6" s="32" t="s">
        <v>310</v>
      </c>
      <c r="M6" s="32" t="s">
        <v>301</v>
      </c>
      <c r="N6" s="32" t="s">
        <v>302</v>
      </c>
      <c r="O6" s="63">
        <v>0.2</v>
      </c>
      <c r="P6" s="32" t="s">
        <v>302</v>
      </c>
      <c r="Q6" s="63">
        <v>0.2</v>
      </c>
      <c r="R6" s="32" t="s">
        <v>311</v>
      </c>
      <c r="S6" s="64" t="s">
        <v>40</v>
      </c>
      <c r="T6" s="32" t="s">
        <v>312</v>
      </c>
      <c r="W6" s="3" t="s">
        <v>306</v>
      </c>
      <c r="X6" s="3" t="s">
        <v>305</v>
      </c>
      <c r="Y6" s="3" t="s">
        <v>306</v>
      </c>
      <c r="Z6" s="3" t="s">
        <v>305</v>
      </c>
      <c r="AA6" s="32" t="s">
        <v>306</v>
      </c>
      <c r="AB6" s="32" t="s">
        <v>306</v>
      </c>
      <c r="AC6" s="32" t="s">
        <v>307</v>
      </c>
      <c r="AD6" s="32" t="s">
        <v>305</v>
      </c>
      <c r="AE6" s="32" t="s">
        <v>305</v>
      </c>
      <c r="AF6" s="32" t="s">
        <v>305</v>
      </c>
      <c r="AG6" s="32" t="s">
        <v>305</v>
      </c>
      <c r="AH6" s="32" t="s">
        <v>314</v>
      </c>
      <c r="AI6" s="32" t="s">
        <v>315</v>
      </c>
      <c r="AJ6" s="3" t="s">
        <v>316</v>
      </c>
    </row>
    <row r="7" spans="1:36">
      <c r="H7" s="66">
        <v>0.5</v>
      </c>
      <c r="I7" s="32" t="s">
        <v>298</v>
      </c>
      <c r="J7" s="32" t="s">
        <v>299</v>
      </c>
      <c r="K7" s="66">
        <v>3</v>
      </c>
      <c r="L7" s="32" t="s">
        <v>310</v>
      </c>
      <c r="M7" s="32" t="s">
        <v>317</v>
      </c>
      <c r="N7" s="32" t="s">
        <v>302</v>
      </c>
      <c r="O7" s="63">
        <v>0.2</v>
      </c>
      <c r="P7" s="32" t="s">
        <v>302</v>
      </c>
      <c r="Q7" s="63">
        <v>0.2</v>
      </c>
      <c r="R7" s="3" t="s">
        <v>303</v>
      </c>
      <c r="S7" s="3" t="s">
        <v>40</v>
      </c>
      <c r="T7" s="3" t="s">
        <v>313</v>
      </c>
      <c r="V7" s="3">
        <v>80000</v>
      </c>
      <c r="W7" s="3" t="s">
        <v>306</v>
      </c>
      <c r="X7" s="3" t="s">
        <v>305</v>
      </c>
      <c r="Y7" s="3" t="s">
        <v>306</v>
      </c>
      <c r="Z7" s="3" t="s">
        <v>305</v>
      </c>
      <c r="AA7" s="32" t="s">
        <v>306</v>
      </c>
      <c r="AB7" s="32" t="s">
        <v>306</v>
      </c>
      <c r="AC7" s="32" t="s">
        <v>307</v>
      </c>
      <c r="AD7" s="32" t="s">
        <v>305</v>
      </c>
      <c r="AE7" s="32" t="s">
        <v>305</v>
      </c>
      <c r="AF7" s="32" t="s">
        <v>305</v>
      </c>
      <c r="AG7" s="32" t="s">
        <v>305</v>
      </c>
    </row>
    <row r="8" spans="1:36">
      <c r="H8" s="67">
        <v>0.25</v>
      </c>
      <c r="I8" s="32" t="s">
        <v>298</v>
      </c>
      <c r="J8" s="32" t="s">
        <v>299</v>
      </c>
      <c r="K8" s="67">
        <v>1</v>
      </c>
      <c r="L8" s="32" t="s">
        <v>310</v>
      </c>
      <c r="M8" s="32" t="s">
        <v>301</v>
      </c>
      <c r="N8" s="32" t="s">
        <v>302</v>
      </c>
      <c r="O8" s="63">
        <v>0.2</v>
      </c>
      <c r="P8" s="32" t="s">
        <v>302</v>
      </c>
      <c r="Q8" s="63">
        <v>0.2</v>
      </c>
      <c r="R8" s="3" t="s">
        <v>303</v>
      </c>
      <c r="S8" s="3" t="s">
        <v>40</v>
      </c>
      <c r="V8" s="3">
        <v>50000</v>
      </c>
      <c r="W8" s="3" t="s">
        <v>306</v>
      </c>
      <c r="X8" s="3" t="s">
        <v>305</v>
      </c>
      <c r="Y8" s="3" t="s">
        <v>306</v>
      </c>
      <c r="Z8" s="3" t="s">
        <v>305</v>
      </c>
      <c r="AA8" s="32" t="s">
        <v>306</v>
      </c>
      <c r="AB8" s="32" t="s">
        <v>306</v>
      </c>
      <c r="AC8" s="32" t="s">
        <v>307</v>
      </c>
      <c r="AD8" s="32" t="s">
        <v>305</v>
      </c>
      <c r="AE8" s="32" t="s">
        <v>305</v>
      </c>
      <c r="AF8" s="32" t="s">
        <v>305</v>
      </c>
      <c r="AG8" s="32" t="s">
        <v>305</v>
      </c>
    </row>
    <row r="9" spans="1:36">
      <c r="A9" s="5">
        <v>3</v>
      </c>
      <c r="B9" s="6" t="s">
        <v>18</v>
      </c>
      <c r="C9" s="5">
        <v>32</v>
      </c>
      <c r="D9" s="6" t="s">
        <v>28</v>
      </c>
      <c r="E9" s="6" t="s">
        <v>30</v>
      </c>
      <c r="F9" s="6" t="s">
        <v>29</v>
      </c>
      <c r="G9" s="3" t="s">
        <v>296</v>
      </c>
      <c r="H9" s="67">
        <v>0.25</v>
      </c>
      <c r="I9" s="32" t="s">
        <v>298</v>
      </c>
      <c r="J9" s="32" t="s">
        <v>299</v>
      </c>
      <c r="K9" s="67">
        <v>1</v>
      </c>
      <c r="L9" s="32" t="s">
        <v>300</v>
      </c>
      <c r="M9" s="32" t="s">
        <v>317</v>
      </c>
      <c r="N9" s="32" t="s">
        <v>302</v>
      </c>
      <c r="O9" s="63">
        <v>0.2</v>
      </c>
      <c r="P9" s="32" t="s">
        <v>302</v>
      </c>
      <c r="Q9" s="63">
        <v>0.2</v>
      </c>
      <c r="R9" s="32" t="s">
        <v>303</v>
      </c>
      <c r="S9" s="63">
        <v>0.2</v>
      </c>
      <c r="V9" s="32">
        <v>50000</v>
      </c>
      <c r="W9" s="3" t="s">
        <v>306</v>
      </c>
      <c r="X9" s="3" t="s">
        <v>305</v>
      </c>
      <c r="Y9" s="3" t="s">
        <v>306</v>
      </c>
      <c r="Z9" s="3" t="s">
        <v>305</v>
      </c>
      <c r="AA9" s="32" t="s">
        <v>306</v>
      </c>
      <c r="AB9" s="32" t="s">
        <v>306</v>
      </c>
      <c r="AC9" s="32" t="s">
        <v>307</v>
      </c>
      <c r="AD9" s="32" t="s">
        <v>305</v>
      </c>
      <c r="AE9" s="32" t="s">
        <v>305</v>
      </c>
      <c r="AF9" s="32" t="s">
        <v>305</v>
      </c>
      <c r="AG9" s="32" t="s">
        <v>305</v>
      </c>
      <c r="AH9" s="32" t="s">
        <v>318</v>
      </c>
      <c r="AI9" s="32" t="s">
        <v>309</v>
      </c>
    </row>
    <row r="10" spans="1:36">
      <c r="A10" s="5">
        <v>4</v>
      </c>
      <c r="B10" s="6" t="s">
        <v>124</v>
      </c>
      <c r="C10" s="5">
        <v>53</v>
      </c>
      <c r="D10" s="6" t="s">
        <v>28</v>
      </c>
      <c r="E10" s="6" t="s">
        <v>319</v>
      </c>
      <c r="F10" s="6" t="s">
        <v>47</v>
      </c>
      <c r="G10" s="32" t="s">
        <v>296</v>
      </c>
      <c r="H10" s="67">
        <v>0.5</v>
      </c>
      <c r="I10" s="32" t="s">
        <v>298</v>
      </c>
      <c r="J10" s="32" t="s">
        <v>299</v>
      </c>
      <c r="K10" s="67">
        <v>2</v>
      </c>
      <c r="L10" s="32" t="s">
        <v>300</v>
      </c>
      <c r="M10" s="32" t="s">
        <v>301</v>
      </c>
      <c r="N10" s="32" t="s">
        <v>302</v>
      </c>
      <c r="O10" s="63">
        <v>0.2</v>
      </c>
      <c r="P10" s="32" t="s">
        <v>302</v>
      </c>
      <c r="Q10" s="63">
        <v>0.2</v>
      </c>
      <c r="R10" s="3" t="s">
        <v>303</v>
      </c>
      <c r="S10" s="3" t="s">
        <v>40</v>
      </c>
      <c r="W10" s="3" t="s">
        <v>306</v>
      </c>
      <c r="X10" s="3" t="s">
        <v>305</v>
      </c>
      <c r="Y10" s="3" t="s">
        <v>306</v>
      </c>
      <c r="Z10" s="3" t="s">
        <v>305</v>
      </c>
      <c r="AA10" s="32" t="s">
        <v>306</v>
      </c>
      <c r="AB10" s="32" t="s">
        <v>306</v>
      </c>
      <c r="AC10" s="32" t="s">
        <v>307</v>
      </c>
      <c r="AD10" s="32" t="s">
        <v>305</v>
      </c>
      <c r="AE10" s="32" t="s">
        <v>305</v>
      </c>
      <c r="AF10" s="32" t="s">
        <v>305</v>
      </c>
      <c r="AG10" s="32" t="s">
        <v>305</v>
      </c>
      <c r="AH10" s="32" t="s">
        <v>308</v>
      </c>
      <c r="AI10" s="32" t="s">
        <v>309</v>
      </c>
    </row>
    <row r="11" spans="1:36">
      <c r="A11" s="5">
        <v>5</v>
      </c>
      <c r="B11" s="6" t="s">
        <v>121</v>
      </c>
      <c r="C11" s="5">
        <v>40</v>
      </c>
      <c r="D11" s="6" t="s">
        <v>31</v>
      </c>
      <c r="E11" s="6" t="s">
        <v>30</v>
      </c>
      <c r="F11" s="6" t="s">
        <v>29</v>
      </c>
      <c r="G11" s="32" t="s">
        <v>296</v>
      </c>
      <c r="H11" s="67">
        <v>0.75</v>
      </c>
      <c r="I11" s="32" t="s">
        <v>298</v>
      </c>
      <c r="J11" s="32" t="s">
        <v>299</v>
      </c>
      <c r="K11" s="67">
        <v>3</v>
      </c>
      <c r="L11" s="32" t="s">
        <v>300</v>
      </c>
      <c r="M11" s="32" t="s">
        <v>301</v>
      </c>
      <c r="N11" s="32" t="s">
        <v>302</v>
      </c>
      <c r="O11" s="63">
        <v>0.2</v>
      </c>
      <c r="P11" s="32" t="s">
        <v>302</v>
      </c>
      <c r="Q11" s="63">
        <v>0.2</v>
      </c>
      <c r="R11" s="32" t="s">
        <v>303</v>
      </c>
      <c r="S11" s="63">
        <v>0.2</v>
      </c>
      <c r="T11" s="3" t="s">
        <v>304</v>
      </c>
      <c r="V11" s="32" t="s">
        <v>321</v>
      </c>
      <c r="W11" s="3" t="s">
        <v>306</v>
      </c>
      <c r="X11" s="3" t="s">
        <v>305</v>
      </c>
      <c r="Y11" s="3" t="s">
        <v>306</v>
      </c>
      <c r="Z11" s="3" t="s">
        <v>305</v>
      </c>
      <c r="AA11" s="32" t="s">
        <v>306</v>
      </c>
      <c r="AB11" s="32" t="s">
        <v>306</v>
      </c>
      <c r="AC11" s="32" t="s">
        <v>307</v>
      </c>
      <c r="AD11" s="32" t="s">
        <v>305</v>
      </c>
      <c r="AE11" s="32" t="s">
        <v>305</v>
      </c>
      <c r="AF11" s="32" t="s">
        <v>305</v>
      </c>
      <c r="AG11" s="32" t="s">
        <v>305</v>
      </c>
      <c r="AH11" s="32" t="s">
        <v>308</v>
      </c>
      <c r="AI11" s="32" t="s">
        <v>320</v>
      </c>
    </row>
    <row r="12" spans="1:36">
      <c r="A12" s="5">
        <v>6</v>
      </c>
      <c r="B12" s="6" t="s">
        <v>122</v>
      </c>
      <c r="C12" s="5">
        <v>55</v>
      </c>
      <c r="D12" s="6" t="s">
        <v>31</v>
      </c>
      <c r="E12" s="6" t="s">
        <v>32</v>
      </c>
      <c r="F12" s="6" t="s">
        <v>29</v>
      </c>
      <c r="G12" s="32" t="s">
        <v>296</v>
      </c>
      <c r="H12" s="67">
        <v>0.75</v>
      </c>
      <c r="I12" s="32" t="s">
        <v>298</v>
      </c>
      <c r="J12" s="32" t="s">
        <v>299</v>
      </c>
      <c r="K12" s="67">
        <v>2</v>
      </c>
      <c r="L12" s="32" t="s">
        <v>300</v>
      </c>
      <c r="M12" s="32" t="s">
        <v>301</v>
      </c>
      <c r="N12" s="32" t="s">
        <v>302</v>
      </c>
      <c r="O12" s="63">
        <v>0.2</v>
      </c>
      <c r="P12" s="32" t="s">
        <v>302</v>
      </c>
      <c r="Q12" s="63">
        <v>0.2</v>
      </c>
      <c r="R12" s="32" t="s">
        <v>303</v>
      </c>
      <c r="S12" s="63">
        <v>0.2</v>
      </c>
      <c r="T12" s="3" t="s">
        <v>304</v>
      </c>
      <c r="V12" s="32" t="s">
        <v>321</v>
      </c>
      <c r="W12" s="3" t="s">
        <v>306</v>
      </c>
      <c r="X12" s="3" t="s">
        <v>305</v>
      </c>
      <c r="Y12" s="3" t="s">
        <v>306</v>
      </c>
      <c r="Z12" s="3" t="s">
        <v>305</v>
      </c>
      <c r="AA12" s="32" t="s">
        <v>306</v>
      </c>
      <c r="AB12" s="32" t="s">
        <v>306</v>
      </c>
      <c r="AC12" s="32" t="s">
        <v>307</v>
      </c>
      <c r="AD12" s="32" t="s">
        <v>305</v>
      </c>
      <c r="AE12" s="32" t="s">
        <v>305</v>
      </c>
      <c r="AF12" s="32" t="s">
        <v>305</v>
      </c>
      <c r="AG12" s="32" t="s">
        <v>305</v>
      </c>
      <c r="AH12" s="32" t="s">
        <v>308</v>
      </c>
      <c r="AI12" s="32" t="s">
        <v>320</v>
      </c>
    </row>
    <row r="13" spans="1:36">
      <c r="A13" s="5">
        <v>7</v>
      </c>
      <c r="B13" s="6" t="s">
        <v>123</v>
      </c>
      <c r="C13" s="5">
        <v>55</v>
      </c>
      <c r="D13" s="6" t="s">
        <v>28</v>
      </c>
      <c r="E13" s="6" t="s">
        <v>32</v>
      </c>
      <c r="F13" s="6" t="s">
        <v>29</v>
      </c>
      <c r="G13" s="3" t="s">
        <v>296</v>
      </c>
      <c r="H13" s="66">
        <v>0.25</v>
      </c>
      <c r="I13" s="32" t="s">
        <v>298</v>
      </c>
      <c r="J13" s="32" t="s">
        <v>299</v>
      </c>
      <c r="K13" s="66">
        <v>7</v>
      </c>
      <c r="L13" s="32" t="s">
        <v>300</v>
      </c>
      <c r="M13" s="32" t="s">
        <v>317</v>
      </c>
      <c r="N13" s="32" t="s">
        <v>302</v>
      </c>
      <c r="O13" s="63">
        <v>0.2</v>
      </c>
      <c r="P13" s="32" t="s">
        <v>302</v>
      </c>
      <c r="Q13" s="63">
        <v>0.2</v>
      </c>
      <c r="R13" s="3" t="s">
        <v>303</v>
      </c>
      <c r="S13" s="3" t="s">
        <v>40</v>
      </c>
      <c r="T13" s="3" t="s">
        <v>312</v>
      </c>
      <c r="W13" s="3" t="s">
        <v>306</v>
      </c>
      <c r="X13" s="3" t="s">
        <v>305</v>
      </c>
      <c r="Y13" s="3" t="s">
        <v>306</v>
      </c>
      <c r="Z13" s="3" t="s">
        <v>305</v>
      </c>
      <c r="AA13" s="32" t="s">
        <v>306</v>
      </c>
      <c r="AB13" s="32" t="s">
        <v>306</v>
      </c>
      <c r="AC13" s="32" t="s">
        <v>307</v>
      </c>
      <c r="AD13" s="32" t="s">
        <v>305</v>
      </c>
      <c r="AE13" s="32" t="s">
        <v>305</v>
      </c>
      <c r="AF13" s="32" t="s">
        <v>305</v>
      </c>
      <c r="AG13" s="32" t="s">
        <v>305</v>
      </c>
      <c r="AH13" s="32" t="s">
        <v>314</v>
      </c>
      <c r="AI13" s="32" t="s">
        <v>309</v>
      </c>
    </row>
    <row r="14" spans="1:36">
      <c r="A14" s="5">
        <v>8</v>
      </c>
      <c r="B14" s="6" t="s">
        <v>327</v>
      </c>
      <c r="C14" s="5">
        <v>44</v>
      </c>
      <c r="D14" s="6" t="s">
        <v>31</v>
      </c>
      <c r="E14" s="6" t="s">
        <v>30</v>
      </c>
      <c r="F14" s="6" t="s">
        <v>296</v>
      </c>
      <c r="G14" s="3" t="s">
        <v>29</v>
      </c>
      <c r="H14" s="66">
        <v>0.25</v>
      </c>
      <c r="I14" s="32" t="s">
        <v>298</v>
      </c>
      <c r="J14" s="32" t="s">
        <v>299</v>
      </c>
      <c r="K14" s="66">
        <v>7</v>
      </c>
      <c r="L14" s="32" t="s">
        <v>328</v>
      </c>
      <c r="M14" s="32" t="s">
        <v>317</v>
      </c>
      <c r="N14" s="32" t="s">
        <v>302</v>
      </c>
      <c r="O14" s="63">
        <v>0.2</v>
      </c>
      <c r="P14" s="32" t="s">
        <v>302</v>
      </c>
      <c r="Q14" s="63">
        <v>0.2</v>
      </c>
      <c r="R14" s="32" t="s">
        <v>303</v>
      </c>
      <c r="S14" s="63">
        <v>0.2</v>
      </c>
      <c r="T14" s="71">
        <v>200000</v>
      </c>
      <c r="U14" s="71">
        <v>25000</v>
      </c>
      <c r="W14" s="3" t="s">
        <v>306</v>
      </c>
      <c r="X14" s="3" t="s">
        <v>329</v>
      </c>
      <c r="Y14" s="3" t="s">
        <v>306</v>
      </c>
      <c r="Z14" s="32" t="s">
        <v>329</v>
      </c>
      <c r="AA14" s="32" t="s">
        <v>306</v>
      </c>
      <c r="AB14" s="32" t="s">
        <v>306</v>
      </c>
      <c r="AC14" s="32" t="s">
        <v>307</v>
      </c>
      <c r="AD14" s="32" t="s">
        <v>329</v>
      </c>
      <c r="AE14" s="32" t="s">
        <v>329</v>
      </c>
      <c r="AF14" s="32" t="s">
        <v>329</v>
      </c>
      <c r="AG14" s="32" t="s">
        <v>305</v>
      </c>
      <c r="AH14" s="32" t="s">
        <v>330</v>
      </c>
      <c r="AI14" s="32" t="s">
        <v>320</v>
      </c>
    </row>
    <row r="15" spans="1:36">
      <c r="A15" s="5">
        <v>9</v>
      </c>
      <c r="B15" s="6" t="s">
        <v>331</v>
      </c>
      <c r="C15" s="5">
        <v>60</v>
      </c>
      <c r="D15" s="6" t="s">
        <v>31</v>
      </c>
      <c r="E15" s="6" t="s">
        <v>332</v>
      </c>
      <c r="F15" s="6" t="s">
        <v>296</v>
      </c>
      <c r="G15" s="3" t="s">
        <v>29</v>
      </c>
      <c r="H15" s="66">
        <v>0.25</v>
      </c>
      <c r="I15" s="32" t="s">
        <v>298</v>
      </c>
      <c r="J15" s="32" t="s">
        <v>299</v>
      </c>
      <c r="K15" s="66">
        <v>2</v>
      </c>
      <c r="L15" s="32" t="s">
        <v>333</v>
      </c>
      <c r="M15" s="32" t="s">
        <v>324</v>
      </c>
      <c r="N15" s="32" t="s">
        <v>302</v>
      </c>
      <c r="O15" s="63">
        <v>0.2</v>
      </c>
      <c r="P15" s="32" t="s">
        <v>302</v>
      </c>
      <c r="Q15" s="63">
        <v>0.2</v>
      </c>
      <c r="R15" s="32" t="s">
        <v>303</v>
      </c>
      <c r="S15" s="63">
        <v>0.2</v>
      </c>
      <c r="T15" s="3">
        <v>85000</v>
      </c>
      <c r="U15" s="3">
        <v>25000</v>
      </c>
      <c r="W15" s="3" t="s">
        <v>306</v>
      </c>
      <c r="X15" s="3" t="s">
        <v>329</v>
      </c>
      <c r="Y15" s="3" t="s">
        <v>306</v>
      </c>
      <c r="Z15" s="32" t="s">
        <v>329</v>
      </c>
      <c r="AA15" s="32" t="s">
        <v>306</v>
      </c>
      <c r="AB15" s="32" t="s">
        <v>306</v>
      </c>
      <c r="AC15" s="32" t="s">
        <v>307</v>
      </c>
      <c r="AD15" s="32" t="s">
        <v>329</v>
      </c>
      <c r="AE15" s="32" t="s">
        <v>329</v>
      </c>
      <c r="AF15" s="32" t="s">
        <v>329</v>
      </c>
      <c r="AG15" s="32" t="s">
        <v>305</v>
      </c>
      <c r="AH15" s="32" t="s">
        <v>334</v>
      </c>
      <c r="AI15" s="32" t="s">
        <v>320</v>
      </c>
    </row>
    <row r="16" spans="1:36">
      <c r="A16" s="5">
        <v>10</v>
      </c>
      <c r="B16" s="6" t="s">
        <v>335</v>
      </c>
      <c r="C16" s="5">
        <v>40</v>
      </c>
      <c r="D16" s="6" t="s">
        <v>31</v>
      </c>
      <c r="E16" s="6" t="s">
        <v>332</v>
      </c>
      <c r="F16" s="6" t="s">
        <v>296</v>
      </c>
      <c r="G16" s="3" t="s">
        <v>29</v>
      </c>
      <c r="H16" s="66">
        <v>0.25</v>
      </c>
      <c r="I16" s="32" t="s">
        <v>298</v>
      </c>
      <c r="J16" s="32" t="s">
        <v>299</v>
      </c>
      <c r="K16" s="66">
        <v>2</v>
      </c>
      <c r="L16" s="32" t="s">
        <v>333</v>
      </c>
      <c r="M16" s="32" t="s">
        <v>301</v>
      </c>
      <c r="N16" s="32" t="s">
        <v>302</v>
      </c>
      <c r="O16" s="63">
        <v>0.2</v>
      </c>
      <c r="P16" s="32" t="s">
        <v>302</v>
      </c>
      <c r="Q16" s="63">
        <v>0.2</v>
      </c>
      <c r="R16" s="32" t="s">
        <v>303</v>
      </c>
      <c r="S16" s="63">
        <v>0.2</v>
      </c>
      <c r="T16" s="3">
        <v>20000</v>
      </c>
      <c r="U16" s="3">
        <v>25000</v>
      </c>
      <c r="W16" s="3" t="s">
        <v>306</v>
      </c>
      <c r="X16" s="3" t="s">
        <v>329</v>
      </c>
      <c r="Y16" s="3" t="s">
        <v>306</v>
      </c>
      <c r="Z16" s="32" t="s">
        <v>329</v>
      </c>
      <c r="AA16" s="32" t="s">
        <v>306</v>
      </c>
      <c r="AB16" s="32" t="s">
        <v>306</v>
      </c>
      <c r="AC16" s="32" t="s">
        <v>307</v>
      </c>
      <c r="AD16" s="32" t="s">
        <v>329</v>
      </c>
      <c r="AE16" s="32" t="s">
        <v>329</v>
      </c>
      <c r="AF16" s="32" t="s">
        <v>329</v>
      </c>
      <c r="AG16" s="32" t="s">
        <v>305</v>
      </c>
      <c r="AH16" s="32" t="s">
        <v>334</v>
      </c>
      <c r="AI16" s="32" t="s">
        <v>320</v>
      </c>
    </row>
    <row r="17" spans="1:35">
      <c r="A17" s="5">
        <v>11</v>
      </c>
      <c r="B17" s="6" t="s">
        <v>336</v>
      </c>
      <c r="C17" s="5">
        <v>50</v>
      </c>
      <c r="D17" s="6" t="s">
        <v>31</v>
      </c>
      <c r="E17" s="6" t="s">
        <v>30</v>
      </c>
      <c r="F17" s="6" t="s">
        <v>296</v>
      </c>
      <c r="G17" s="3" t="s">
        <v>29</v>
      </c>
      <c r="H17" s="67">
        <v>0.125</v>
      </c>
      <c r="I17" s="32" t="s">
        <v>298</v>
      </c>
      <c r="J17" s="32" t="s">
        <v>299</v>
      </c>
      <c r="K17" s="67">
        <v>9</v>
      </c>
      <c r="L17" s="32" t="s">
        <v>333</v>
      </c>
      <c r="M17" s="32" t="s">
        <v>317</v>
      </c>
      <c r="N17" s="32" t="s">
        <v>302</v>
      </c>
      <c r="O17" s="63">
        <v>0.2</v>
      </c>
      <c r="P17" s="32" t="s">
        <v>302</v>
      </c>
      <c r="Q17" s="63">
        <v>0.2</v>
      </c>
      <c r="R17" s="32" t="s">
        <v>303</v>
      </c>
      <c r="S17" s="63">
        <v>0.2</v>
      </c>
      <c r="W17" s="3" t="s">
        <v>306</v>
      </c>
      <c r="X17" s="3" t="s">
        <v>329</v>
      </c>
      <c r="Y17" s="3" t="s">
        <v>306</v>
      </c>
      <c r="Z17" s="32" t="s">
        <v>329</v>
      </c>
      <c r="AA17" s="32" t="s">
        <v>306</v>
      </c>
      <c r="AB17" s="32" t="s">
        <v>306</v>
      </c>
      <c r="AC17" s="32" t="s">
        <v>307</v>
      </c>
      <c r="AD17" s="32" t="s">
        <v>329</v>
      </c>
      <c r="AE17" s="32" t="s">
        <v>329</v>
      </c>
      <c r="AF17" s="32" t="s">
        <v>329</v>
      </c>
      <c r="AG17" s="32" t="s">
        <v>305</v>
      </c>
      <c r="AH17" s="32" t="s">
        <v>334</v>
      </c>
      <c r="AI17" s="32" t="s">
        <v>320</v>
      </c>
    </row>
    <row r="18" spans="1:35">
      <c r="A18" s="5">
        <v>12</v>
      </c>
      <c r="B18" s="6" t="s">
        <v>337</v>
      </c>
      <c r="C18" s="5">
        <v>44</v>
      </c>
      <c r="D18" s="6" t="s">
        <v>31</v>
      </c>
      <c r="E18" s="6" t="s">
        <v>30</v>
      </c>
      <c r="F18" s="6" t="s">
        <v>296</v>
      </c>
      <c r="G18" s="3" t="s">
        <v>29</v>
      </c>
      <c r="H18" s="67">
        <v>0.25</v>
      </c>
      <c r="I18" s="32" t="s">
        <v>298</v>
      </c>
      <c r="J18" s="32" t="s">
        <v>299</v>
      </c>
      <c r="K18" s="67">
        <v>3</v>
      </c>
      <c r="L18" s="32" t="s">
        <v>328</v>
      </c>
      <c r="M18" s="3" t="s">
        <v>324</v>
      </c>
      <c r="N18" s="32" t="s">
        <v>302</v>
      </c>
      <c r="O18" s="63">
        <v>0.2</v>
      </c>
      <c r="P18" s="32" t="s">
        <v>302</v>
      </c>
      <c r="Q18" s="63">
        <v>0.2</v>
      </c>
      <c r="R18" s="32" t="s">
        <v>303</v>
      </c>
      <c r="S18" s="63">
        <v>0.2</v>
      </c>
      <c r="T18" s="32">
        <v>85000</v>
      </c>
      <c r="U18" s="32">
        <v>25000</v>
      </c>
      <c r="W18" s="3" t="s">
        <v>306</v>
      </c>
      <c r="X18" s="3" t="s">
        <v>329</v>
      </c>
      <c r="Y18" s="3" t="s">
        <v>306</v>
      </c>
      <c r="Z18" s="32" t="s">
        <v>329</v>
      </c>
      <c r="AA18" s="32" t="s">
        <v>306</v>
      </c>
      <c r="AB18" s="32" t="s">
        <v>306</v>
      </c>
      <c r="AC18" s="32" t="s">
        <v>307</v>
      </c>
      <c r="AD18" s="32" t="s">
        <v>329</v>
      </c>
      <c r="AE18" s="32" t="s">
        <v>329</v>
      </c>
      <c r="AF18" s="32" t="s">
        <v>329</v>
      </c>
      <c r="AG18" s="32" t="s">
        <v>305</v>
      </c>
      <c r="AH18" s="32" t="s">
        <v>334</v>
      </c>
      <c r="AI18" s="32" t="s">
        <v>320</v>
      </c>
    </row>
    <row r="19" spans="1:35">
      <c r="A19" s="5">
        <v>13</v>
      </c>
      <c r="B19" s="6" t="s">
        <v>338</v>
      </c>
      <c r="C19" s="5">
        <v>45</v>
      </c>
      <c r="D19" s="6" t="s">
        <v>31</v>
      </c>
      <c r="E19" s="6" t="s">
        <v>30</v>
      </c>
      <c r="F19" s="6" t="s">
        <v>296</v>
      </c>
      <c r="G19" s="3" t="s">
        <v>29</v>
      </c>
      <c r="H19" s="67">
        <v>0.25</v>
      </c>
      <c r="I19" s="32" t="s">
        <v>298</v>
      </c>
      <c r="J19" s="32" t="s">
        <v>299</v>
      </c>
      <c r="K19" s="67">
        <v>1</v>
      </c>
      <c r="L19" s="32" t="s">
        <v>339</v>
      </c>
      <c r="M19" s="32" t="s">
        <v>317</v>
      </c>
      <c r="N19" s="32" t="s">
        <v>302</v>
      </c>
      <c r="O19" s="63">
        <v>0.2</v>
      </c>
      <c r="P19" s="32" t="s">
        <v>302</v>
      </c>
      <c r="Q19" s="63">
        <v>0.2</v>
      </c>
      <c r="R19" s="32" t="s">
        <v>303</v>
      </c>
      <c r="S19" s="63">
        <v>0.2</v>
      </c>
      <c r="T19" s="32">
        <v>150000</v>
      </c>
      <c r="U19" s="32">
        <v>25000</v>
      </c>
      <c r="W19" s="3" t="s">
        <v>306</v>
      </c>
      <c r="X19" s="3" t="s">
        <v>329</v>
      </c>
      <c r="Y19" s="3" t="s">
        <v>306</v>
      </c>
      <c r="Z19" s="32" t="s">
        <v>329</v>
      </c>
      <c r="AA19" s="32" t="s">
        <v>306</v>
      </c>
      <c r="AB19" s="32" t="s">
        <v>306</v>
      </c>
      <c r="AC19" s="32" t="s">
        <v>307</v>
      </c>
      <c r="AD19" s="32" t="s">
        <v>329</v>
      </c>
      <c r="AE19" s="32" t="s">
        <v>329</v>
      </c>
      <c r="AF19" s="32" t="s">
        <v>329</v>
      </c>
      <c r="AG19" s="32" t="s">
        <v>305</v>
      </c>
      <c r="AH19" s="32" t="s">
        <v>334</v>
      </c>
      <c r="AI19" s="32" t="s">
        <v>320</v>
      </c>
    </row>
    <row r="20" spans="1:35">
      <c r="A20" s="5">
        <v>14</v>
      </c>
      <c r="B20" s="6" t="s">
        <v>340</v>
      </c>
      <c r="C20" s="5">
        <v>42</v>
      </c>
      <c r="D20" s="6" t="s">
        <v>28</v>
      </c>
      <c r="E20" s="6" t="s">
        <v>30</v>
      </c>
      <c r="F20" s="6" t="s">
        <v>296</v>
      </c>
      <c r="G20" s="3" t="s">
        <v>29</v>
      </c>
      <c r="H20" s="67">
        <v>0.25</v>
      </c>
      <c r="I20" s="32" t="s">
        <v>298</v>
      </c>
      <c r="J20" s="32" t="s">
        <v>299</v>
      </c>
      <c r="K20" s="67">
        <v>4</v>
      </c>
      <c r="L20" s="32" t="s">
        <v>341</v>
      </c>
      <c r="M20" s="3" t="s">
        <v>324</v>
      </c>
      <c r="N20" s="32" t="s">
        <v>302</v>
      </c>
      <c r="O20" s="63">
        <v>0.2</v>
      </c>
      <c r="P20" s="32" t="s">
        <v>302</v>
      </c>
      <c r="Q20" s="63">
        <v>0.2</v>
      </c>
      <c r="R20" s="32" t="s">
        <v>303</v>
      </c>
      <c r="S20" s="63">
        <v>0.2</v>
      </c>
      <c r="T20" s="32">
        <v>75000</v>
      </c>
      <c r="U20" s="32">
        <v>50000</v>
      </c>
      <c r="W20" s="3" t="s">
        <v>306</v>
      </c>
      <c r="X20" s="3" t="s">
        <v>329</v>
      </c>
      <c r="Y20" s="3" t="s">
        <v>306</v>
      </c>
      <c r="Z20" s="32" t="s">
        <v>329</v>
      </c>
      <c r="AA20" s="32" t="s">
        <v>306</v>
      </c>
      <c r="AB20" s="32" t="s">
        <v>306</v>
      </c>
      <c r="AC20" s="32" t="s">
        <v>307</v>
      </c>
      <c r="AD20" s="32" t="s">
        <v>329</v>
      </c>
      <c r="AE20" s="32" t="s">
        <v>329</v>
      </c>
      <c r="AF20" s="32" t="s">
        <v>329</v>
      </c>
      <c r="AG20" s="32" t="s">
        <v>305</v>
      </c>
      <c r="AH20" s="32" t="s">
        <v>342</v>
      </c>
      <c r="AI20" s="32" t="s">
        <v>320</v>
      </c>
    </row>
    <row r="21" spans="1:35">
      <c r="A21" s="5">
        <v>15</v>
      </c>
      <c r="B21" s="6" t="s">
        <v>414</v>
      </c>
      <c r="C21" s="5">
        <v>53</v>
      </c>
      <c r="D21" s="6" t="s">
        <v>28</v>
      </c>
      <c r="E21" s="6" t="s">
        <v>332</v>
      </c>
      <c r="F21" s="6" t="s">
        <v>296</v>
      </c>
      <c r="G21" s="3" t="s">
        <v>29</v>
      </c>
      <c r="H21" s="66">
        <v>0.32500000000000001</v>
      </c>
      <c r="I21" s="32" t="s">
        <v>298</v>
      </c>
      <c r="J21" s="32" t="s">
        <v>299</v>
      </c>
      <c r="K21" s="66">
        <v>5</v>
      </c>
      <c r="L21" s="3" t="s">
        <v>415</v>
      </c>
      <c r="M21" s="3" t="s">
        <v>317</v>
      </c>
      <c r="N21" s="3" t="s">
        <v>302</v>
      </c>
      <c r="O21" s="63">
        <v>0.2</v>
      </c>
      <c r="P21" s="32" t="s">
        <v>302</v>
      </c>
      <c r="Q21" s="63">
        <v>0.2</v>
      </c>
      <c r="R21" s="3" t="s">
        <v>303</v>
      </c>
      <c r="S21" s="3" t="s">
        <v>40</v>
      </c>
      <c r="W21" s="3" t="s">
        <v>306</v>
      </c>
      <c r="X21" s="3" t="s">
        <v>329</v>
      </c>
      <c r="Y21" s="3" t="s">
        <v>306</v>
      </c>
      <c r="Z21" s="32" t="s">
        <v>329</v>
      </c>
      <c r="AA21" s="32" t="s">
        <v>306</v>
      </c>
      <c r="AB21" s="32" t="s">
        <v>306</v>
      </c>
      <c r="AC21" s="32" t="s">
        <v>307</v>
      </c>
      <c r="AD21" s="32" t="s">
        <v>329</v>
      </c>
      <c r="AE21" s="32" t="s">
        <v>329</v>
      </c>
      <c r="AF21" s="32" t="s">
        <v>329</v>
      </c>
      <c r="AG21" s="32" t="s">
        <v>305</v>
      </c>
      <c r="AH21" s="3" t="s">
        <v>416</v>
      </c>
      <c r="AI21" s="3" t="s">
        <v>320</v>
      </c>
    </row>
    <row r="22" spans="1:35" ht="15.75" customHeight="1">
      <c r="A22" s="5">
        <v>16</v>
      </c>
      <c r="B22" s="6" t="s">
        <v>417</v>
      </c>
      <c r="C22" s="5">
        <v>44</v>
      </c>
      <c r="D22" s="6" t="s">
        <v>31</v>
      </c>
      <c r="E22" s="6" t="s">
        <v>30</v>
      </c>
      <c r="F22" s="6" t="s">
        <v>296</v>
      </c>
      <c r="G22" s="3" t="s">
        <v>29</v>
      </c>
      <c r="H22" s="68">
        <v>0.38</v>
      </c>
      <c r="I22" s="32" t="s">
        <v>298</v>
      </c>
      <c r="J22" s="32" t="s">
        <v>299</v>
      </c>
      <c r="K22" s="68">
        <v>4</v>
      </c>
      <c r="L22" s="3" t="s">
        <v>415</v>
      </c>
      <c r="M22" s="8" t="s">
        <v>317</v>
      </c>
      <c r="N22" s="3" t="s">
        <v>302</v>
      </c>
      <c r="O22" s="63">
        <v>0.2</v>
      </c>
      <c r="P22" s="32" t="s">
        <v>302</v>
      </c>
      <c r="Q22" s="63">
        <v>0.2</v>
      </c>
      <c r="R22" s="3" t="s">
        <v>311</v>
      </c>
      <c r="S22" s="3" t="s">
        <v>40</v>
      </c>
      <c r="W22" s="3" t="s">
        <v>306</v>
      </c>
      <c r="X22" s="3" t="s">
        <v>329</v>
      </c>
      <c r="Y22" s="3" t="s">
        <v>306</v>
      </c>
      <c r="Z22" s="32" t="s">
        <v>329</v>
      </c>
      <c r="AA22" s="32" t="s">
        <v>306</v>
      </c>
      <c r="AB22" s="32" t="s">
        <v>306</v>
      </c>
      <c r="AC22" s="32" t="s">
        <v>307</v>
      </c>
      <c r="AD22" s="32" t="s">
        <v>329</v>
      </c>
      <c r="AE22" s="32" t="s">
        <v>329</v>
      </c>
      <c r="AF22" s="32" t="s">
        <v>329</v>
      </c>
      <c r="AG22" s="32" t="s">
        <v>305</v>
      </c>
      <c r="AI22" s="3" t="s">
        <v>320</v>
      </c>
    </row>
    <row r="23" spans="1:35" ht="15" customHeight="1">
      <c r="A23" s="5">
        <v>17</v>
      </c>
      <c r="B23" s="6" t="s">
        <v>119</v>
      </c>
      <c r="C23" s="5">
        <v>40</v>
      </c>
      <c r="D23" s="6" t="s">
        <v>28</v>
      </c>
      <c r="E23" s="6" t="s">
        <v>30</v>
      </c>
      <c r="F23" s="6" t="s">
        <v>296</v>
      </c>
      <c r="G23" s="3" t="s">
        <v>29</v>
      </c>
      <c r="H23" s="68">
        <v>0.125</v>
      </c>
      <c r="I23" s="32" t="s">
        <v>298</v>
      </c>
      <c r="J23" s="32" t="s">
        <v>299</v>
      </c>
      <c r="K23" s="68">
        <v>3</v>
      </c>
      <c r="L23" s="3" t="s">
        <v>415</v>
      </c>
      <c r="M23" s="70" t="s">
        <v>324</v>
      </c>
      <c r="N23" s="3" t="s">
        <v>302</v>
      </c>
      <c r="O23" s="63">
        <v>0.2</v>
      </c>
      <c r="P23" s="32" t="s">
        <v>302</v>
      </c>
      <c r="Q23" s="63">
        <v>0.2</v>
      </c>
      <c r="R23" s="3" t="s">
        <v>303</v>
      </c>
      <c r="S23" s="3" t="s">
        <v>40</v>
      </c>
      <c r="V23" s="3" t="s">
        <v>419</v>
      </c>
      <c r="W23" s="3" t="s">
        <v>306</v>
      </c>
      <c r="X23" s="3" t="s">
        <v>329</v>
      </c>
      <c r="Y23" s="3" t="s">
        <v>306</v>
      </c>
      <c r="Z23" s="32" t="s">
        <v>329</v>
      </c>
      <c r="AA23" s="32" t="s">
        <v>306</v>
      </c>
      <c r="AB23" s="32" t="s">
        <v>306</v>
      </c>
      <c r="AC23" s="32" t="s">
        <v>307</v>
      </c>
      <c r="AD23" s="32" t="s">
        <v>329</v>
      </c>
      <c r="AE23" s="32" t="s">
        <v>329</v>
      </c>
      <c r="AF23" s="32" t="s">
        <v>329</v>
      </c>
      <c r="AG23" s="32" t="s">
        <v>305</v>
      </c>
      <c r="AI23" s="3" t="s">
        <v>320</v>
      </c>
    </row>
    <row r="24" spans="1:35">
      <c r="A24" s="5">
        <v>18</v>
      </c>
      <c r="B24" s="6" t="s">
        <v>426</v>
      </c>
      <c r="C24" s="6">
        <v>52</v>
      </c>
      <c r="D24" s="6" t="s">
        <v>28</v>
      </c>
      <c r="E24" s="6" t="s">
        <v>30</v>
      </c>
      <c r="F24" s="6" t="s">
        <v>296</v>
      </c>
      <c r="G24" s="3" t="s">
        <v>29</v>
      </c>
      <c r="H24" s="69">
        <v>0.125</v>
      </c>
      <c r="I24" s="32" t="s">
        <v>298</v>
      </c>
      <c r="J24" s="32" t="s">
        <v>299</v>
      </c>
      <c r="K24" s="69">
        <v>5</v>
      </c>
      <c r="L24" s="3" t="s">
        <v>415</v>
      </c>
      <c r="M24" s="10" t="s">
        <v>317</v>
      </c>
      <c r="N24" s="3" t="s">
        <v>302</v>
      </c>
      <c r="O24" s="63">
        <v>0.2</v>
      </c>
      <c r="P24" s="32" t="s">
        <v>302</v>
      </c>
      <c r="Q24" s="63">
        <v>0.2</v>
      </c>
      <c r="R24" s="3" t="s">
        <v>303</v>
      </c>
      <c r="S24" s="63">
        <v>0.2</v>
      </c>
      <c r="W24" s="3" t="s">
        <v>306</v>
      </c>
      <c r="X24" s="3" t="s">
        <v>329</v>
      </c>
      <c r="Y24" s="3" t="s">
        <v>306</v>
      </c>
      <c r="Z24" s="32" t="s">
        <v>329</v>
      </c>
      <c r="AA24" s="32" t="s">
        <v>306</v>
      </c>
      <c r="AB24" s="32" t="s">
        <v>306</v>
      </c>
      <c r="AC24" s="32" t="s">
        <v>307</v>
      </c>
      <c r="AD24" s="32" t="s">
        <v>329</v>
      </c>
      <c r="AE24" s="32" t="s">
        <v>329</v>
      </c>
      <c r="AF24" s="32" t="s">
        <v>329</v>
      </c>
      <c r="AG24" s="32" t="s">
        <v>305</v>
      </c>
      <c r="AH24" s="3" t="s">
        <v>427</v>
      </c>
      <c r="AI24" s="3" t="s">
        <v>309</v>
      </c>
    </row>
    <row r="25" spans="1:35">
      <c r="A25" s="5">
        <v>19</v>
      </c>
      <c r="B25" s="6" t="s">
        <v>428</v>
      </c>
      <c r="C25" s="6">
        <v>55</v>
      </c>
      <c r="D25" s="6" t="s">
        <v>28</v>
      </c>
      <c r="E25" s="6" t="s">
        <v>332</v>
      </c>
      <c r="F25" s="6" t="s">
        <v>296</v>
      </c>
      <c r="G25" s="3" t="s">
        <v>29</v>
      </c>
      <c r="H25" s="69">
        <v>0.3</v>
      </c>
      <c r="I25" s="32" t="s">
        <v>298</v>
      </c>
      <c r="J25" s="32" t="s">
        <v>299</v>
      </c>
      <c r="K25" s="69">
        <v>4</v>
      </c>
      <c r="L25" s="3" t="s">
        <v>415</v>
      </c>
      <c r="M25" s="10" t="s">
        <v>324</v>
      </c>
      <c r="N25" s="3" t="s">
        <v>302</v>
      </c>
      <c r="O25" s="63">
        <v>0.2</v>
      </c>
      <c r="P25" s="32" t="s">
        <v>302</v>
      </c>
      <c r="Q25" s="63">
        <v>0.2</v>
      </c>
      <c r="R25" s="3" t="s">
        <v>303</v>
      </c>
      <c r="S25" s="63">
        <v>0.2</v>
      </c>
      <c r="V25" s="3" t="s">
        <v>429</v>
      </c>
      <c r="W25" s="3" t="s">
        <v>306</v>
      </c>
      <c r="X25" s="3" t="s">
        <v>329</v>
      </c>
      <c r="Y25" s="3" t="s">
        <v>306</v>
      </c>
      <c r="Z25" s="32" t="s">
        <v>329</v>
      </c>
      <c r="AA25" s="32" t="s">
        <v>306</v>
      </c>
      <c r="AB25" s="32" t="s">
        <v>306</v>
      </c>
      <c r="AC25" s="32" t="s">
        <v>307</v>
      </c>
      <c r="AD25" s="32" t="s">
        <v>329</v>
      </c>
      <c r="AE25" s="32" t="s">
        <v>329</v>
      </c>
      <c r="AF25" s="32" t="s">
        <v>329</v>
      </c>
      <c r="AG25" s="32" t="s">
        <v>305</v>
      </c>
      <c r="AH25" s="3" t="s">
        <v>427</v>
      </c>
      <c r="AI25" s="3" t="s">
        <v>320</v>
      </c>
    </row>
    <row r="26" spans="1:35">
      <c r="A26" s="5">
        <v>20</v>
      </c>
      <c r="B26" s="6" t="s">
        <v>294</v>
      </c>
      <c r="C26" s="6">
        <v>50</v>
      </c>
      <c r="D26" s="6" t="s">
        <v>31</v>
      </c>
      <c r="E26" s="6" t="s">
        <v>332</v>
      </c>
      <c r="F26" s="6" t="s">
        <v>296</v>
      </c>
      <c r="G26" s="3" t="s">
        <v>29</v>
      </c>
      <c r="H26" s="69">
        <v>0.25</v>
      </c>
      <c r="I26" s="32" t="s">
        <v>298</v>
      </c>
      <c r="J26" s="32" t="s">
        <v>299</v>
      </c>
      <c r="K26" s="69">
        <v>6</v>
      </c>
      <c r="L26" s="10" t="s">
        <v>430</v>
      </c>
      <c r="M26" s="10" t="s">
        <v>317</v>
      </c>
      <c r="N26" s="3" t="s">
        <v>302</v>
      </c>
      <c r="O26" s="63">
        <v>0.2</v>
      </c>
      <c r="P26" s="32" t="s">
        <v>302</v>
      </c>
      <c r="Q26" s="63">
        <v>0.2</v>
      </c>
      <c r="R26" s="3" t="s">
        <v>303</v>
      </c>
      <c r="S26" s="3" t="s">
        <v>40</v>
      </c>
      <c r="W26" s="3" t="s">
        <v>306</v>
      </c>
      <c r="X26" s="3" t="s">
        <v>329</v>
      </c>
      <c r="Y26" s="3" t="s">
        <v>306</v>
      </c>
      <c r="Z26" s="32" t="s">
        <v>329</v>
      </c>
      <c r="AA26" s="32" t="s">
        <v>306</v>
      </c>
      <c r="AB26" s="32" t="s">
        <v>306</v>
      </c>
      <c r="AC26" s="32" t="s">
        <v>307</v>
      </c>
      <c r="AD26" s="32" t="s">
        <v>329</v>
      </c>
      <c r="AE26" s="32" t="s">
        <v>329</v>
      </c>
      <c r="AF26" s="32" t="s">
        <v>329</v>
      </c>
      <c r="AG26" s="32" t="s">
        <v>305</v>
      </c>
      <c r="AI26" s="3" t="s">
        <v>309</v>
      </c>
    </row>
    <row r="27" spans="1:35">
      <c r="A27" s="5"/>
      <c r="B27" s="6"/>
      <c r="C27" s="6"/>
      <c r="D27" s="6"/>
      <c r="E27" s="6"/>
      <c r="F27" s="6"/>
      <c r="L27" s="10"/>
    </row>
    <row r="28" spans="1:35">
      <c r="A28" s="6"/>
      <c r="B28" s="6"/>
      <c r="C28" s="6"/>
      <c r="D28" s="6"/>
      <c r="E28" s="6"/>
      <c r="F28" s="6"/>
    </row>
    <row r="29" spans="1:35">
      <c r="A29" s="6"/>
      <c r="B29" s="6"/>
      <c r="C29" s="6"/>
      <c r="D29" s="6"/>
      <c r="E29" s="6"/>
      <c r="F29" s="6"/>
    </row>
    <row r="30" spans="1:35">
      <c r="A30" s="6"/>
      <c r="B30" s="6"/>
      <c r="C30" s="6"/>
      <c r="D30" s="6"/>
      <c r="E30" s="6"/>
      <c r="F30" s="6"/>
    </row>
    <row r="31" spans="1:35">
      <c r="A31" s="6"/>
      <c r="B31" s="6"/>
      <c r="C31" s="6"/>
      <c r="D31" s="6"/>
      <c r="E31" s="6"/>
      <c r="F31" s="6"/>
    </row>
    <row r="32" spans="1:35">
      <c r="A32" s="6"/>
      <c r="B32" s="6"/>
      <c r="C32" s="6"/>
      <c r="D32" s="6"/>
      <c r="E32" s="6"/>
      <c r="F32" s="6"/>
    </row>
    <row r="33" spans="1:6">
      <c r="A33" s="6"/>
      <c r="B33" s="6"/>
      <c r="C33" s="6"/>
      <c r="D33" s="6"/>
      <c r="E33" s="6"/>
      <c r="F33" s="6"/>
    </row>
  </sheetData>
  <mergeCells count="41">
    <mergeCell ref="AJ2:AJ4"/>
    <mergeCell ref="AF3:AF4"/>
    <mergeCell ref="AG3:AG4"/>
    <mergeCell ref="AH2:AH4"/>
    <mergeCell ref="AI2:AI4"/>
    <mergeCell ref="H2:H4"/>
    <mergeCell ref="P3:P4"/>
    <mergeCell ref="T2:V2"/>
    <mergeCell ref="W2:AC2"/>
    <mergeCell ref="AD2:AG2"/>
    <mergeCell ref="N2:S2"/>
    <mergeCell ref="Z3:Z4"/>
    <mergeCell ref="AA3:AA4"/>
    <mergeCell ref="AB3:AB4"/>
    <mergeCell ref="AC3:AC4"/>
    <mergeCell ref="AD3:AD4"/>
    <mergeCell ref="AE3:AE4"/>
    <mergeCell ref="T3:T4"/>
    <mergeCell ref="U3:U4"/>
    <mergeCell ref="V3:V4"/>
    <mergeCell ref="W3:W4"/>
    <mergeCell ref="A2:A4"/>
    <mergeCell ref="B2:B4"/>
    <mergeCell ref="C2:C4"/>
    <mergeCell ref="D2:D4"/>
    <mergeCell ref="E2:G2"/>
    <mergeCell ref="E3:E4"/>
    <mergeCell ref="F3:F4"/>
    <mergeCell ref="G3:G4"/>
    <mergeCell ref="I2:I4"/>
    <mergeCell ref="J2:J4"/>
    <mergeCell ref="K2:K4"/>
    <mergeCell ref="L2:L4"/>
    <mergeCell ref="Y3:Y4"/>
    <mergeCell ref="N3:N4"/>
    <mergeCell ref="Q3:Q4"/>
    <mergeCell ref="R3:R4"/>
    <mergeCell ref="O3:O4"/>
    <mergeCell ref="S3:S4"/>
    <mergeCell ref="M2:M4"/>
    <mergeCell ref="X3:X4"/>
  </mergeCells>
  <pageMargins left="0.7" right="0.7" top="0.75" bottom="0.75" header="0.3" footer="0.3"/>
  <pageSetup paperSize="9" scale="18" orientation="landscape" r:id="rId1"/>
  <rowBreaks count="2" manualBreakCount="2">
    <brk id="38" max="90" man="1"/>
    <brk id="78" max="90" man="1"/>
  </rowBreaks>
  <colBreaks count="1" manualBreakCount="1">
    <brk id="36" max="1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S34"/>
  <sheetViews>
    <sheetView view="pageBreakPreview" topLeftCell="A9" zoomScale="86" zoomScaleSheetLayoutView="86" workbookViewId="0">
      <selection activeCell="B36" sqref="B36"/>
    </sheetView>
  </sheetViews>
  <sheetFormatPr defaultRowHeight="15.75"/>
  <cols>
    <col min="1" max="1" width="7" style="19" customWidth="1"/>
    <col min="2" max="2" width="18.140625" style="19" customWidth="1"/>
    <col min="3" max="3" width="8.85546875" style="19" customWidth="1"/>
    <col min="4" max="4" width="13.42578125" style="19" customWidth="1"/>
    <col min="5" max="5" width="14.5703125" style="19" customWidth="1"/>
    <col min="6" max="6" width="12.28515625" style="19" customWidth="1"/>
    <col min="7" max="7" width="13.28515625" style="19" customWidth="1"/>
    <col min="8" max="8" width="10.28515625" style="19" customWidth="1"/>
    <col min="9" max="9" width="17.28515625" style="19" customWidth="1"/>
    <col min="10" max="11" width="10" style="19" customWidth="1"/>
    <col min="12" max="12" width="117.28515625" style="19" customWidth="1"/>
    <col min="13" max="13" width="22.42578125" style="19" customWidth="1"/>
    <col min="14" max="14" width="14.140625" style="19" customWidth="1"/>
    <col min="15" max="17" width="15.7109375" style="19" customWidth="1"/>
    <col min="18" max="18" width="63.5703125" style="19" customWidth="1"/>
    <col min="19" max="16384" width="9.140625" style="19"/>
  </cols>
  <sheetData>
    <row r="2" spans="1:19" s="60" customFormat="1" ht="18" customHeight="1">
      <c r="A2" s="91" t="s">
        <v>0</v>
      </c>
      <c r="B2" s="91" t="s">
        <v>1</v>
      </c>
      <c r="C2" s="91" t="s">
        <v>95</v>
      </c>
      <c r="D2" s="91" t="s">
        <v>25</v>
      </c>
      <c r="E2" s="102" t="s">
        <v>96</v>
      </c>
      <c r="F2" s="102"/>
      <c r="G2" s="102"/>
      <c r="H2" s="91" t="s">
        <v>2</v>
      </c>
      <c r="I2" s="99" t="s">
        <v>75</v>
      </c>
      <c r="J2" s="99" t="s">
        <v>76</v>
      </c>
      <c r="K2" s="99" t="s">
        <v>85</v>
      </c>
      <c r="L2" s="99" t="s">
        <v>77</v>
      </c>
      <c r="M2" s="103" t="s">
        <v>78</v>
      </c>
      <c r="N2" s="99" t="s">
        <v>79</v>
      </c>
      <c r="O2" s="99" t="s">
        <v>80</v>
      </c>
      <c r="P2" s="99"/>
      <c r="Q2" s="99"/>
      <c r="R2" s="99" t="s">
        <v>84</v>
      </c>
    </row>
    <row r="3" spans="1:19" s="60" customFormat="1" ht="24" customHeight="1">
      <c r="A3" s="92"/>
      <c r="B3" s="92"/>
      <c r="C3" s="92"/>
      <c r="D3" s="92"/>
      <c r="E3" s="91" t="s">
        <v>27</v>
      </c>
      <c r="F3" s="91" t="s">
        <v>26</v>
      </c>
      <c r="G3" s="91" t="s">
        <v>97</v>
      </c>
      <c r="H3" s="92"/>
      <c r="I3" s="100"/>
      <c r="J3" s="100"/>
      <c r="K3" s="100"/>
      <c r="L3" s="100"/>
      <c r="M3" s="104"/>
      <c r="N3" s="100"/>
      <c r="O3" s="91" t="s">
        <v>81</v>
      </c>
      <c r="P3" s="91" t="s">
        <v>82</v>
      </c>
      <c r="Q3" s="91" t="s">
        <v>83</v>
      </c>
      <c r="R3" s="100"/>
    </row>
    <row r="4" spans="1:19" s="60" customFormat="1" ht="18.75" customHeight="1">
      <c r="A4" s="93"/>
      <c r="B4" s="93"/>
      <c r="C4" s="93"/>
      <c r="D4" s="93"/>
      <c r="E4" s="93"/>
      <c r="F4" s="93"/>
      <c r="G4" s="93"/>
      <c r="H4" s="93"/>
      <c r="I4" s="101"/>
      <c r="J4" s="101"/>
      <c r="K4" s="101"/>
      <c r="L4" s="101"/>
      <c r="M4" s="105"/>
      <c r="N4" s="101"/>
      <c r="O4" s="93"/>
      <c r="P4" s="93"/>
      <c r="Q4" s="93"/>
      <c r="R4" s="101"/>
    </row>
    <row r="5" spans="1:19">
      <c r="A5" s="61">
        <v>1</v>
      </c>
      <c r="B5" s="1" t="s">
        <v>86</v>
      </c>
      <c r="C5" s="61">
        <v>52</v>
      </c>
      <c r="D5" s="1" t="s">
        <v>33</v>
      </c>
      <c r="E5" s="1" t="s">
        <v>30</v>
      </c>
      <c r="F5" s="1" t="s">
        <v>29</v>
      </c>
      <c r="G5" s="19" t="s">
        <v>296</v>
      </c>
      <c r="H5" s="19">
        <v>0.4</v>
      </c>
      <c r="I5" s="62" t="s">
        <v>322</v>
      </c>
      <c r="J5" s="62" t="s">
        <v>299</v>
      </c>
      <c r="K5" s="19">
        <v>2</v>
      </c>
      <c r="L5" s="62" t="s">
        <v>323</v>
      </c>
      <c r="M5" s="62" t="s">
        <v>324</v>
      </c>
      <c r="N5" s="62">
        <v>8500000</v>
      </c>
      <c r="O5" s="62">
        <v>2500000</v>
      </c>
      <c r="P5" s="62">
        <v>2500000</v>
      </c>
      <c r="Q5" s="62">
        <v>2500000</v>
      </c>
      <c r="R5" s="19" t="s">
        <v>325</v>
      </c>
      <c r="S5" s="62"/>
    </row>
    <row r="6" spans="1:19">
      <c r="A6" s="61">
        <v>2</v>
      </c>
      <c r="B6" s="1" t="s">
        <v>87</v>
      </c>
      <c r="C6" s="61">
        <v>59</v>
      </c>
      <c r="D6" s="19" t="s">
        <v>225</v>
      </c>
      <c r="E6" s="19" t="s">
        <v>30</v>
      </c>
      <c r="F6" s="19" t="s">
        <v>29</v>
      </c>
      <c r="G6" s="62" t="s">
        <v>296</v>
      </c>
      <c r="H6" s="19">
        <v>0.75</v>
      </c>
      <c r="I6" s="62" t="s">
        <v>322</v>
      </c>
      <c r="J6" s="62" t="s">
        <v>299</v>
      </c>
      <c r="K6" s="19">
        <v>2</v>
      </c>
      <c r="L6" s="62" t="s">
        <v>323</v>
      </c>
      <c r="M6" s="62" t="s">
        <v>301</v>
      </c>
      <c r="N6" s="19">
        <v>15000000</v>
      </c>
      <c r="O6" s="19">
        <v>6000000</v>
      </c>
      <c r="P6" s="19">
        <v>6000000</v>
      </c>
      <c r="Q6" s="19">
        <v>6000000</v>
      </c>
      <c r="R6" s="19" t="s">
        <v>326</v>
      </c>
      <c r="S6" s="62"/>
    </row>
    <row r="7" spans="1:19">
      <c r="A7" s="61">
        <v>3</v>
      </c>
      <c r="B7" s="1" t="s">
        <v>88</v>
      </c>
      <c r="C7" s="61">
        <v>54</v>
      </c>
      <c r="D7" s="19" t="s">
        <v>28</v>
      </c>
      <c r="E7" s="19" t="s">
        <v>32</v>
      </c>
      <c r="F7" s="19" t="s">
        <v>29</v>
      </c>
      <c r="G7" s="62" t="s">
        <v>296</v>
      </c>
      <c r="H7" s="19">
        <v>0.5</v>
      </c>
      <c r="I7" s="62" t="s">
        <v>322</v>
      </c>
      <c r="J7" s="62" t="s">
        <v>299</v>
      </c>
      <c r="K7" s="19">
        <v>3</v>
      </c>
      <c r="L7" s="62" t="s">
        <v>323</v>
      </c>
      <c r="M7" s="62" t="s">
        <v>301</v>
      </c>
      <c r="N7" s="19">
        <v>10000000</v>
      </c>
      <c r="O7" s="19">
        <v>3000000</v>
      </c>
      <c r="P7" s="19">
        <v>3000000</v>
      </c>
      <c r="Q7" s="19">
        <v>3000000</v>
      </c>
      <c r="R7" s="19" t="s">
        <v>366</v>
      </c>
      <c r="S7" s="62"/>
    </row>
    <row r="8" spans="1:19">
      <c r="A8" s="61">
        <v>4</v>
      </c>
      <c r="B8" s="1" t="s">
        <v>89</v>
      </c>
      <c r="C8" s="61">
        <v>60</v>
      </c>
      <c r="D8" s="62" t="s">
        <v>31</v>
      </c>
      <c r="E8" s="19" t="s">
        <v>30</v>
      </c>
      <c r="F8" s="19" t="s">
        <v>29</v>
      </c>
      <c r="G8" s="62" t="s">
        <v>296</v>
      </c>
      <c r="H8" s="62">
        <v>0.25</v>
      </c>
      <c r="I8" s="62" t="s">
        <v>322</v>
      </c>
      <c r="J8" s="62" t="s">
        <v>299</v>
      </c>
      <c r="K8" s="62">
        <v>2</v>
      </c>
      <c r="L8" s="62" t="s">
        <v>365</v>
      </c>
      <c r="M8" s="62" t="s">
        <v>301</v>
      </c>
      <c r="N8" s="62">
        <v>5000000</v>
      </c>
      <c r="O8" s="19">
        <v>1300000</v>
      </c>
      <c r="P8" s="19">
        <v>1300000</v>
      </c>
      <c r="Q8" s="19">
        <v>1300000</v>
      </c>
      <c r="R8" s="19" t="s">
        <v>367</v>
      </c>
      <c r="S8" s="62"/>
    </row>
    <row r="9" spans="1:19">
      <c r="A9" s="61">
        <v>5</v>
      </c>
      <c r="B9" s="1" t="s">
        <v>364</v>
      </c>
      <c r="C9" s="61">
        <v>54</v>
      </c>
      <c r="D9" s="1" t="s">
        <v>28</v>
      </c>
      <c r="E9" s="1" t="s">
        <v>30</v>
      </c>
      <c r="F9" s="19" t="s">
        <v>29</v>
      </c>
      <c r="G9" s="62" t="s">
        <v>296</v>
      </c>
      <c r="H9" s="62">
        <v>0.125</v>
      </c>
      <c r="I9" s="62" t="s">
        <v>322</v>
      </c>
      <c r="J9" s="62" t="s">
        <v>299</v>
      </c>
      <c r="K9" s="62">
        <v>1</v>
      </c>
      <c r="L9" s="62" t="s">
        <v>323</v>
      </c>
      <c r="M9" s="62" t="s">
        <v>301</v>
      </c>
      <c r="N9" s="19">
        <v>1300000</v>
      </c>
      <c r="O9" s="62">
        <v>700000</v>
      </c>
      <c r="P9" s="62">
        <v>700000</v>
      </c>
      <c r="Q9" s="62">
        <v>700000</v>
      </c>
      <c r="R9" s="19" t="s">
        <v>366</v>
      </c>
      <c r="S9" s="62"/>
    </row>
    <row r="10" spans="1:19">
      <c r="A10" s="61">
        <v>6</v>
      </c>
      <c r="B10" s="1" t="s">
        <v>90</v>
      </c>
      <c r="C10" s="61">
        <v>62</v>
      </c>
      <c r="D10" s="1" t="s">
        <v>31</v>
      </c>
      <c r="E10" s="1" t="s">
        <v>32</v>
      </c>
      <c r="F10" s="19" t="s">
        <v>29</v>
      </c>
      <c r="G10" s="62" t="s">
        <v>296</v>
      </c>
      <c r="H10" s="62">
        <v>0.25</v>
      </c>
      <c r="I10" s="62" t="s">
        <v>322</v>
      </c>
      <c r="J10" s="62" t="s">
        <v>299</v>
      </c>
      <c r="K10" s="62">
        <v>2</v>
      </c>
      <c r="L10" s="62" t="s">
        <v>323</v>
      </c>
      <c r="M10" s="62" t="s">
        <v>324</v>
      </c>
      <c r="N10" s="62">
        <v>2500000</v>
      </c>
      <c r="O10" s="62">
        <v>1250000</v>
      </c>
      <c r="P10" s="62">
        <v>1250000</v>
      </c>
      <c r="Q10" s="62">
        <v>1250000</v>
      </c>
      <c r="R10" s="19" t="s">
        <v>366</v>
      </c>
      <c r="S10" s="62"/>
    </row>
    <row r="11" spans="1:19">
      <c r="A11" s="61">
        <v>7</v>
      </c>
      <c r="B11" s="1" t="s">
        <v>91</v>
      </c>
      <c r="C11" s="61">
        <v>59</v>
      </c>
      <c r="D11" s="1" t="s">
        <v>31</v>
      </c>
      <c r="E11" s="1" t="s">
        <v>32</v>
      </c>
      <c r="F11" s="19" t="s">
        <v>29</v>
      </c>
      <c r="G11" s="62" t="s">
        <v>296</v>
      </c>
      <c r="H11" s="62">
        <v>0.85</v>
      </c>
      <c r="I11" s="62" t="s">
        <v>322</v>
      </c>
      <c r="J11" s="62" t="s">
        <v>299</v>
      </c>
      <c r="K11" s="62">
        <v>2</v>
      </c>
      <c r="L11" s="62" t="s">
        <v>323</v>
      </c>
      <c r="M11" s="62" t="s">
        <v>324</v>
      </c>
      <c r="N11" s="62">
        <v>17000000</v>
      </c>
      <c r="O11" s="62">
        <v>7000000</v>
      </c>
      <c r="P11" s="62">
        <v>7000000</v>
      </c>
      <c r="Q11" s="62">
        <v>7000000</v>
      </c>
      <c r="R11" s="19" t="s">
        <v>366</v>
      </c>
      <c r="S11" s="62"/>
    </row>
    <row r="12" spans="1:19">
      <c r="A12" s="61">
        <v>8</v>
      </c>
      <c r="B12" s="1" t="s">
        <v>92</v>
      </c>
      <c r="C12" s="61">
        <v>63</v>
      </c>
      <c r="D12" s="1" t="s">
        <v>31</v>
      </c>
      <c r="E12" s="1" t="s">
        <v>30</v>
      </c>
      <c r="F12" s="19" t="s">
        <v>29</v>
      </c>
      <c r="G12" s="62" t="s">
        <v>296</v>
      </c>
      <c r="H12" s="62">
        <v>0.1</v>
      </c>
      <c r="I12" s="62" t="s">
        <v>322</v>
      </c>
      <c r="J12" s="62" t="s">
        <v>299</v>
      </c>
      <c r="K12" s="62">
        <v>1</v>
      </c>
      <c r="L12" s="62" t="s">
        <v>365</v>
      </c>
      <c r="M12" s="62" t="s">
        <v>301</v>
      </c>
      <c r="N12" s="62">
        <v>1000000</v>
      </c>
      <c r="O12" s="62">
        <v>600000</v>
      </c>
      <c r="P12" s="62">
        <v>600000</v>
      </c>
      <c r="Q12" s="62">
        <v>600000</v>
      </c>
      <c r="R12" s="19" t="s">
        <v>368</v>
      </c>
      <c r="S12" s="62"/>
    </row>
    <row r="13" spans="1:19">
      <c r="A13" s="61">
        <v>9</v>
      </c>
      <c r="B13" s="1" t="s">
        <v>93</v>
      </c>
      <c r="C13" s="61">
        <v>50</v>
      </c>
      <c r="D13" s="1" t="s">
        <v>33</v>
      </c>
      <c r="E13" s="1" t="s">
        <v>30</v>
      </c>
      <c r="F13" s="19" t="s">
        <v>29</v>
      </c>
      <c r="G13" s="62" t="s">
        <v>296</v>
      </c>
      <c r="H13" s="62">
        <v>0.25</v>
      </c>
      <c r="I13" s="62" t="s">
        <v>322</v>
      </c>
      <c r="J13" s="62" t="s">
        <v>299</v>
      </c>
      <c r="K13" s="62">
        <v>2</v>
      </c>
      <c r="L13" s="62" t="s">
        <v>323</v>
      </c>
      <c r="M13" s="62" t="s">
        <v>301</v>
      </c>
      <c r="N13" s="62">
        <v>2500000</v>
      </c>
      <c r="O13" s="62">
        <v>1300000</v>
      </c>
      <c r="P13" s="62">
        <v>1300000</v>
      </c>
      <c r="Q13" s="62">
        <v>1300000</v>
      </c>
      <c r="R13" s="19" t="s">
        <v>366</v>
      </c>
      <c r="S13" s="62"/>
    </row>
    <row r="14" spans="1:19">
      <c r="A14" s="61">
        <v>10</v>
      </c>
      <c r="B14" s="1" t="s">
        <v>94</v>
      </c>
      <c r="C14" s="61">
        <v>49</v>
      </c>
      <c r="D14" s="1" t="s">
        <v>33</v>
      </c>
      <c r="E14" s="1" t="s">
        <v>30</v>
      </c>
      <c r="F14" s="19" t="s">
        <v>29</v>
      </c>
      <c r="G14" s="62" t="s">
        <v>296</v>
      </c>
      <c r="H14" s="62">
        <v>0.25</v>
      </c>
      <c r="I14" s="62" t="s">
        <v>322</v>
      </c>
      <c r="J14" s="62" t="s">
        <v>299</v>
      </c>
      <c r="K14" s="62">
        <v>3</v>
      </c>
      <c r="L14" s="62" t="s">
        <v>323</v>
      </c>
      <c r="M14" s="62" t="s">
        <v>324</v>
      </c>
      <c r="N14" s="62">
        <v>2500000</v>
      </c>
      <c r="O14" s="62">
        <v>1300000</v>
      </c>
      <c r="P14" s="62">
        <v>1300000</v>
      </c>
      <c r="Q14" s="62">
        <v>1300000</v>
      </c>
      <c r="R14" s="19" t="s">
        <v>366</v>
      </c>
      <c r="S14" s="62"/>
    </row>
    <row r="15" spans="1:19">
      <c r="A15" s="61">
        <v>11</v>
      </c>
      <c r="B15" s="1" t="s">
        <v>343</v>
      </c>
      <c r="C15" s="61">
        <v>60</v>
      </c>
      <c r="D15" s="1" t="s">
        <v>31</v>
      </c>
      <c r="E15" s="1" t="s">
        <v>30</v>
      </c>
      <c r="F15" s="1" t="s">
        <v>29</v>
      </c>
      <c r="G15" s="19" t="s">
        <v>296</v>
      </c>
      <c r="H15" s="19">
        <v>2</v>
      </c>
      <c r="I15" s="62" t="s">
        <v>322</v>
      </c>
      <c r="J15" s="62" t="s">
        <v>299</v>
      </c>
      <c r="K15" s="19">
        <v>10</v>
      </c>
      <c r="L15" s="62" t="s">
        <v>344</v>
      </c>
      <c r="M15" s="62" t="s">
        <v>324</v>
      </c>
      <c r="N15" s="19">
        <v>36000000</v>
      </c>
      <c r="O15" s="19">
        <v>6000000</v>
      </c>
      <c r="P15" s="62">
        <v>6000000</v>
      </c>
      <c r="Q15" s="62">
        <v>6000000</v>
      </c>
      <c r="R15" s="19" t="s">
        <v>345</v>
      </c>
      <c r="S15" s="62"/>
    </row>
    <row r="16" spans="1:19">
      <c r="A16" s="61">
        <v>12</v>
      </c>
      <c r="B16" s="1" t="s">
        <v>346</v>
      </c>
      <c r="C16" s="61">
        <v>52</v>
      </c>
      <c r="D16" s="19" t="s">
        <v>31</v>
      </c>
      <c r="E16" s="19" t="s">
        <v>30</v>
      </c>
      <c r="F16" s="1" t="s">
        <v>29</v>
      </c>
      <c r="G16" s="19" t="s">
        <v>296</v>
      </c>
      <c r="H16" s="19">
        <v>0.5</v>
      </c>
      <c r="I16" s="62" t="s">
        <v>322</v>
      </c>
      <c r="J16" s="62" t="s">
        <v>299</v>
      </c>
      <c r="K16" s="19">
        <v>7</v>
      </c>
      <c r="L16" s="62" t="s">
        <v>347</v>
      </c>
      <c r="M16" s="62" t="s">
        <v>317</v>
      </c>
      <c r="N16" s="19">
        <v>10000000</v>
      </c>
      <c r="O16" s="19">
        <v>2500000</v>
      </c>
      <c r="P16" s="62">
        <v>2500000</v>
      </c>
      <c r="Q16" s="62">
        <v>2500000</v>
      </c>
      <c r="R16" s="19" t="s">
        <v>348</v>
      </c>
      <c r="S16" s="62"/>
    </row>
    <row r="17" spans="1:18">
      <c r="A17" s="61">
        <v>13</v>
      </c>
      <c r="B17" s="1" t="s">
        <v>349</v>
      </c>
      <c r="C17" s="61">
        <v>52</v>
      </c>
      <c r="D17" s="19" t="s">
        <v>31</v>
      </c>
      <c r="E17" s="19" t="s">
        <v>30</v>
      </c>
      <c r="F17" s="1" t="s">
        <v>29</v>
      </c>
      <c r="G17" s="19" t="s">
        <v>296</v>
      </c>
      <c r="H17" s="19">
        <v>0.25</v>
      </c>
      <c r="I17" s="62" t="s">
        <v>322</v>
      </c>
      <c r="J17" s="62" t="s">
        <v>299</v>
      </c>
      <c r="K17" s="19">
        <v>2</v>
      </c>
      <c r="L17" s="62" t="s">
        <v>344</v>
      </c>
      <c r="M17" s="62" t="s">
        <v>324</v>
      </c>
      <c r="N17" s="19">
        <v>5000000</v>
      </c>
      <c r="O17" s="19">
        <v>1250000</v>
      </c>
      <c r="P17" s="62">
        <v>1250000</v>
      </c>
      <c r="Q17" s="62">
        <v>2500000</v>
      </c>
      <c r="R17" s="19" t="s">
        <v>348</v>
      </c>
    </row>
    <row r="18" spans="1:18">
      <c r="A18" s="61">
        <v>14</v>
      </c>
      <c r="B18" s="1" t="s">
        <v>350</v>
      </c>
      <c r="C18" s="61">
        <v>60</v>
      </c>
      <c r="D18" s="62" t="s">
        <v>31</v>
      </c>
      <c r="E18" s="19" t="s">
        <v>332</v>
      </c>
      <c r="F18" s="1" t="s">
        <v>29</v>
      </c>
      <c r="G18" s="19" t="s">
        <v>296</v>
      </c>
      <c r="H18" s="62">
        <v>0.5</v>
      </c>
      <c r="I18" s="62" t="s">
        <v>322</v>
      </c>
      <c r="J18" s="62" t="s">
        <v>299</v>
      </c>
      <c r="K18" s="62">
        <v>2</v>
      </c>
      <c r="L18" s="62" t="s">
        <v>351</v>
      </c>
      <c r="M18" s="62" t="s">
        <v>324</v>
      </c>
      <c r="N18" s="62">
        <v>9000000</v>
      </c>
      <c r="O18" s="62">
        <v>3000000</v>
      </c>
      <c r="P18" s="62">
        <v>3000000</v>
      </c>
      <c r="Q18" s="62">
        <v>3000000</v>
      </c>
      <c r="R18" s="62" t="s">
        <v>352</v>
      </c>
    </row>
    <row r="19" spans="1:18">
      <c r="A19" s="61">
        <v>15</v>
      </c>
      <c r="B19" s="1" t="s">
        <v>353</v>
      </c>
      <c r="C19" s="61">
        <v>32</v>
      </c>
      <c r="D19" s="1" t="s">
        <v>31</v>
      </c>
      <c r="E19" s="1" t="s">
        <v>30</v>
      </c>
      <c r="F19" s="1" t="s">
        <v>29</v>
      </c>
      <c r="G19" s="19" t="s">
        <v>296</v>
      </c>
      <c r="H19" s="62">
        <v>0.25</v>
      </c>
      <c r="I19" s="62" t="s">
        <v>322</v>
      </c>
      <c r="J19" s="62" t="s">
        <v>299</v>
      </c>
      <c r="K19" s="62">
        <v>5</v>
      </c>
      <c r="L19" s="62" t="s">
        <v>351</v>
      </c>
      <c r="M19" s="62" t="s">
        <v>324</v>
      </c>
      <c r="N19" s="62">
        <v>5000000</v>
      </c>
      <c r="O19" s="62">
        <v>1250000</v>
      </c>
      <c r="P19" s="62">
        <v>1250000</v>
      </c>
      <c r="Q19" s="62">
        <v>3000000</v>
      </c>
      <c r="R19" s="62" t="s">
        <v>354</v>
      </c>
    </row>
    <row r="20" spans="1:18">
      <c r="A20" s="61">
        <v>16</v>
      </c>
      <c r="B20" s="1" t="s">
        <v>355</v>
      </c>
      <c r="C20" s="61">
        <v>35</v>
      </c>
      <c r="D20" s="1" t="s">
        <v>31</v>
      </c>
      <c r="E20" s="1" t="s">
        <v>30</v>
      </c>
      <c r="F20" s="1" t="s">
        <v>29</v>
      </c>
      <c r="G20" s="19" t="s">
        <v>296</v>
      </c>
      <c r="H20" s="62">
        <v>0.5</v>
      </c>
      <c r="I20" s="62" t="s">
        <v>322</v>
      </c>
      <c r="J20" s="62" t="s">
        <v>299</v>
      </c>
      <c r="K20" s="62">
        <v>2</v>
      </c>
      <c r="L20" s="62" t="s">
        <v>356</v>
      </c>
      <c r="M20" s="62" t="s">
        <v>324</v>
      </c>
      <c r="N20" s="62">
        <v>10000000</v>
      </c>
      <c r="O20" s="62">
        <v>3000000</v>
      </c>
      <c r="P20" s="62">
        <v>3000000</v>
      </c>
      <c r="Q20" s="62">
        <v>4000000</v>
      </c>
      <c r="R20" s="62" t="s">
        <v>348</v>
      </c>
    </row>
    <row r="21" spans="1:18">
      <c r="A21" s="61">
        <v>17</v>
      </c>
      <c r="B21" s="1" t="s">
        <v>357</v>
      </c>
      <c r="C21" s="61">
        <v>44</v>
      </c>
      <c r="D21" s="1" t="s">
        <v>31</v>
      </c>
      <c r="E21" s="1" t="s">
        <v>332</v>
      </c>
      <c r="F21" s="1" t="s">
        <v>29</v>
      </c>
      <c r="G21" s="19" t="s">
        <v>296</v>
      </c>
      <c r="H21" s="62">
        <v>0.25</v>
      </c>
      <c r="I21" s="62" t="s">
        <v>322</v>
      </c>
      <c r="J21" s="62" t="s">
        <v>299</v>
      </c>
      <c r="K21" s="62">
        <v>2</v>
      </c>
      <c r="L21" s="62" t="s">
        <v>344</v>
      </c>
      <c r="M21" s="62" t="s">
        <v>301</v>
      </c>
      <c r="N21" s="62">
        <v>5000000</v>
      </c>
      <c r="O21" s="62">
        <v>1250000</v>
      </c>
      <c r="P21" s="62">
        <v>1250000</v>
      </c>
      <c r="Q21" s="62">
        <v>2500000</v>
      </c>
      <c r="R21" s="62" t="s">
        <v>358</v>
      </c>
    </row>
    <row r="22" spans="1:18" ht="15.75" customHeight="1">
      <c r="A22" s="61">
        <v>18</v>
      </c>
      <c r="B22" s="1" t="s">
        <v>359</v>
      </c>
      <c r="C22" s="61">
        <v>38</v>
      </c>
      <c r="D22" s="1" t="s">
        <v>31</v>
      </c>
      <c r="E22" s="1" t="s">
        <v>332</v>
      </c>
      <c r="F22" s="1" t="s">
        <v>29</v>
      </c>
      <c r="G22" s="19" t="s">
        <v>296</v>
      </c>
      <c r="H22" s="62">
        <v>0.5</v>
      </c>
      <c r="I22" s="62" t="s">
        <v>322</v>
      </c>
      <c r="J22" s="62" t="s">
        <v>299</v>
      </c>
      <c r="K22" s="62">
        <v>3</v>
      </c>
      <c r="L22" s="62" t="s">
        <v>356</v>
      </c>
      <c r="M22" s="62" t="s">
        <v>301</v>
      </c>
      <c r="N22" s="62">
        <v>9000000</v>
      </c>
      <c r="O22" s="62">
        <v>3000000</v>
      </c>
      <c r="P22" s="62">
        <v>3000000</v>
      </c>
      <c r="Q22" s="62">
        <v>3000000</v>
      </c>
      <c r="R22" s="62" t="s">
        <v>360</v>
      </c>
    </row>
    <row r="23" spans="1:18" ht="15" customHeight="1">
      <c r="A23" s="61">
        <v>19</v>
      </c>
      <c r="B23" s="1" t="s">
        <v>361</v>
      </c>
      <c r="C23" s="61">
        <v>40</v>
      </c>
      <c r="D23" s="1" t="s">
        <v>28</v>
      </c>
      <c r="E23" s="1" t="s">
        <v>30</v>
      </c>
      <c r="F23" s="1" t="s">
        <v>29</v>
      </c>
      <c r="G23" s="19" t="s">
        <v>296</v>
      </c>
      <c r="H23" s="62">
        <v>1</v>
      </c>
      <c r="I23" s="62" t="s">
        <v>322</v>
      </c>
      <c r="J23" s="62" t="s">
        <v>299</v>
      </c>
      <c r="K23" s="62">
        <v>4</v>
      </c>
      <c r="L23" s="62" t="s">
        <v>356</v>
      </c>
      <c r="M23" s="62" t="s">
        <v>317</v>
      </c>
      <c r="N23" s="62">
        <v>20000000</v>
      </c>
      <c r="O23" s="62">
        <v>6000000</v>
      </c>
      <c r="P23" s="62">
        <v>6000000</v>
      </c>
      <c r="Q23" s="62">
        <v>8000000</v>
      </c>
      <c r="R23" s="62" t="s">
        <v>352</v>
      </c>
    </row>
    <row r="24" spans="1:18">
      <c r="A24" s="61">
        <v>20</v>
      </c>
      <c r="B24" s="1" t="s">
        <v>362</v>
      </c>
      <c r="C24" s="61">
        <v>42</v>
      </c>
      <c r="D24" s="1" t="s">
        <v>31</v>
      </c>
      <c r="E24" s="1" t="s">
        <v>332</v>
      </c>
      <c r="F24" s="1" t="s">
        <v>29</v>
      </c>
      <c r="G24" s="19" t="s">
        <v>296</v>
      </c>
      <c r="H24" s="62">
        <v>1.5</v>
      </c>
      <c r="I24" s="62" t="s">
        <v>322</v>
      </c>
      <c r="J24" s="62" t="s">
        <v>299</v>
      </c>
      <c r="K24" s="62">
        <v>3</v>
      </c>
      <c r="L24" s="62" t="s">
        <v>356</v>
      </c>
      <c r="N24" s="62">
        <v>15000000</v>
      </c>
      <c r="O24" s="62">
        <v>5000000</v>
      </c>
      <c r="P24" s="62">
        <v>5000000</v>
      </c>
      <c r="Q24" s="62">
        <v>5000000</v>
      </c>
      <c r="R24" s="62" t="s">
        <v>363</v>
      </c>
    </row>
    <row r="25" spans="1:18" ht="15.75" customHeight="1">
      <c r="A25" s="61">
        <v>21</v>
      </c>
      <c r="B25" s="1" t="s">
        <v>418</v>
      </c>
      <c r="C25" s="61">
        <v>49</v>
      </c>
      <c r="D25" s="1" t="s">
        <v>28</v>
      </c>
      <c r="E25" s="1" t="s">
        <v>30</v>
      </c>
      <c r="F25" s="1" t="s">
        <v>29</v>
      </c>
      <c r="G25" s="19" t="s">
        <v>296</v>
      </c>
      <c r="H25" s="73">
        <v>0.25</v>
      </c>
      <c r="I25" s="62" t="s">
        <v>322</v>
      </c>
      <c r="J25" s="62" t="s">
        <v>299</v>
      </c>
      <c r="K25" s="73">
        <v>3</v>
      </c>
      <c r="L25" s="2" t="s">
        <v>323</v>
      </c>
      <c r="M25" s="2" t="s">
        <v>324</v>
      </c>
      <c r="N25" s="2">
        <v>5000000</v>
      </c>
      <c r="O25" s="19">
        <v>2500000</v>
      </c>
      <c r="P25" s="19">
        <v>2500000</v>
      </c>
      <c r="Q25" s="19">
        <v>2500000</v>
      </c>
      <c r="R25" s="62" t="s">
        <v>420</v>
      </c>
    </row>
    <row r="26" spans="1:18" ht="15.75" customHeight="1">
      <c r="A26" s="61">
        <v>22</v>
      </c>
      <c r="B26" s="1" t="s">
        <v>421</v>
      </c>
      <c r="C26" s="61">
        <v>50</v>
      </c>
      <c r="D26" s="1" t="s">
        <v>33</v>
      </c>
      <c r="E26" s="1" t="s">
        <v>332</v>
      </c>
      <c r="F26" s="1" t="s">
        <v>29</v>
      </c>
      <c r="G26" s="19" t="s">
        <v>296</v>
      </c>
      <c r="H26" s="73">
        <v>0.3</v>
      </c>
      <c r="I26" s="62" t="s">
        <v>322</v>
      </c>
      <c r="J26" s="62" t="s">
        <v>299</v>
      </c>
      <c r="K26" s="73">
        <v>4</v>
      </c>
      <c r="L26" s="2" t="s">
        <v>422</v>
      </c>
      <c r="M26" s="2" t="s">
        <v>324</v>
      </c>
      <c r="N26" s="2">
        <v>2500000</v>
      </c>
      <c r="O26" s="19">
        <v>2500000</v>
      </c>
      <c r="P26" s="19">
        <v>2500000</v>
      </c>
      <c r="Q26" s="19">
        <v>2500000</v>
      </c>
      <c r="R26" s="62" t="s">
        <v>423</v>
      </c>
    </row>
    <row r="27" spans="1:18" ht="15" customHeight="1">
      <c r="A27" s="61">
        <v>23</v>
      </c>
      <c r="B27" s="1" t="s">
        <v>250</v>
      </c>
      <c r="C27" s="61">
        <v>56</v>
      </c>
      <c r="D27" s="1" t="s">
        <v>33</v>
      </c>
      <c r="E27" s="1" t="s">
        <v>332</v>
      </c>
      <c r="F27" s="1" t="s">
        <v>29</v>
      </c>
      <c r="G27" s="19" t="s">
        <v>296</v>
      </c>
      <c r="H27" s="62">
        <v>1.5</v>
      </c>
      <c r="I27" s="62" t="s">
        <v>322</v>
      </c>
      <c r="J27" s="62" t="s">
        <v>299</v>
      </c>
      <c r="K27" s="19">
        <v>5</v>
      </c>
      <c r="L27" s="2" t="s">
        <v>422</v>
      </c>
      <c r="M27" s="19" t="s">
        <v>324</v>
      </c>
      <c r="N27" s="62">
        <v>27000000</v>
      </c>
      <c r="O27" s="19">
        <v>4000000</v>
      </c>
      <c r="P27" s="19">
        <v>4000000</v>
      </c>
      <c r="Q27" s="19">
        <v>4000000</v>
      </c>
      <c r="R27" s="62" t="s">
        <v>424</v>
      </c>
    </row>
    <row r="28" spans="1:18" ht="15" customHeight="1">
      <c r="A28" s="61">
        <v>24</v>
      </c>
      <c r="B28" s="1" t="s">
        <v>260</v>
      </c>
      <c r="C28" s="61">
        <v>55</v>
      </c>
      <c r="D28" s="1" t="s">
        <v>28</v>
      </c>
      <c r="E28" s="1" t="s">
        <v>30</v>
      </c>
      <c r="F28" s="1" t="s">
        <v>29</v>
      </c>
      <c r="G28" s="19" t="s">
        <v>296</v>
      </c>
      <c r="H28" s="62">
        <v>0.5</v>
      </c>
      <c r="I28" s="62" t="s">
        <v>322</v>
      </c>
      <c r="J28" s="62" t="s">
        <v>299</v>
      </c>
      <c r="K28" s="19">
        <v>4</v>
      </c>
      <c r="L28" s="2" t="s">
        <v>422</v>
      </c>
      <c r="M28" s="19" t="s">
        <v>324</v>
      </c>
      <c r="N28" s="62">
        <v>5000000</v>
      </c>
      <c r="O28" s="19">
        <v>2500000</v>
      </c>
      <c r="P28" s="19">
        <v>2500000</v>
      </c>
      <c r="Q28" s="19">
        <v>2500000</v>
      </c>
      <c r="R28" s="62" t="s">
        <v>352</v>
      </c>
    </row>
    <row r="29" spans="1:18" ht="15" customHeight="1">
      <c r="A29" s="61">
        <v>25</v>
      </c>
      <c r="B29" s="1" t="s">
        <v>434</v>
      </c>
      <c r="C29" s="61">
        <v>45</v>
      </c>
      <c r="D29" s="1" t="s">
        <v>31</v>
      </c>
      <c r="E29" s="1" t="s">
        <v>30</v>
      </c>
      <c r="F29" s="1" t="s">
        <v>29</v>
      </c>
      <c r="G29" s="19" t="s">
        <v>296</v>
      </c>
      <c r="H29" s="62">
        <v>0.3</v>
      </c>
      <c r="I29" s="62" t="s">
        <v>322</v>
      </c>
      <c r="J29" s="62" t="s">
        <v>299</v>
      </c>
      <c r="K29" s="19">
        <v>4</v>
      </c>
      <c r="L29" s="2" t="s">
        <v>422</v>
      </c>
      <c r="M29" s="62" t="s">
        <v>324</v>
      </c>
      <c r="N29" s="62">
        <v>3000000</v>
      </c>
      <c r="O29" s="19">
        <v>1700000</v>
      </c>
      <c r="P29" s="19">
        <v>1700000</v>
      </c>
      <c r="Q29" s="19">
        <v>1700000</v>
      </c>
      <c r="R29" s="62" t="s">
        <v>425</v>
      </c>
    </row>
    <row r="30" spans="1:18" ht="15" customHeight="1">
      <c r="A30" s="61">
        <v>26</v>
      </c>
      <c r="B30" s="1" t="s">
        <v>431</v>
      </c>
      <c r="C30" s="61">
        <v>55</v>
      </c>
      <c r="D30" s="1" t="s">
        <v>33</v>
      </c>
      <c r="E30" s="1" t="s">
        <v>30</v>
      </c>
      <c r="F30" s="1" t="s">
        <v>29</v>
      </c>
      <c r="G30" s="19" t="s">
        <v>296</v>
      </c>
      <c r="H30" s="62">
        <v>0.25</v>
      </c>
      <c r="I30" s="62" t="s">
        <v>322</v>
      </c>
      <c r="J30" s="62" t="s">
        <v>299</v>
      </c>
      <c r="K30" s="19">
        <v>5</v>
      </c>
      <c r="L30" s="65" t="s">
        <v>352</v>
      </c>
      <c r="M30" s="62" t="s">
        <v>324</v>
      </c>
      <c r="N30" s="62">
        <v>2500000</v>
      </c>
      <c r="O30" s="19">
        <v>1500000</v>
      </c>
      <c r="P30" s="19">
        <v>1500000</v>
      </c>
      <c r="Q30" s="19">
        <v>1500000</v>
      </c>
      <c r="R30" s="62" t="s">
        <v>432</v>
      </c>
    </row>
    <row r="31" spans="1:18" ht="15" customHeight="1">
      <c r="A31" s="61">
        <v>27</v>
      </c>
      <c r="B31" s="19" t="s">
        <v>433</v>
      </c>
      <c r="C31" s="72">
        <v>58</v>
      </c>
      <c r="D31" s="19" t="s">
        <v>28</v>
      </c>
      <c r="E31" s="1" t="s">
        <v>30</v>
      </c>
      <c r="F31" s="1" t="s">
        <v>29</v>
      </c>
      <c r="G31" s="19" t="s">
        <v>296</v>
      </c>
      <c r="H31" s="62">
        <v>0.3</v>
      </c>
      <c r="I31" s="62" t="s">
        <v>322</v>
      </c>
      <c r="J31" s="62" t="s">
        <v>299</v>
      </c>
      <c r="K31" s="19">
        <v>2</v>
      </c>
      <c r="L31" s="2" t="s">
        <v>422</v>
      </c>
      <c r="M31" s="62" t="s">
        <v>324</v>
      </c>
      <c r="N31" s="19">
        <v>3000000</v>
      </c>
      <c r="O31" s="19">
        <v>1500000</v>
      </c>
      <c r="P31" s="19">
        <v>1500000</v>
      </c>
      <c r="Q31" s="19">
        <v>1500000</v>
      </c>
      <c r="R31" s="19" t="s">
        <v>437</v>
      </c>
    </row>
    <row r="32" spans="1:18" ht="15" customHeight="1">
      <c r="A32" s="61">
        <v>28</v>
      </c>
      <c r="B32" s="1" t="s">
        <v>223</v>
      </c>
      <c r="C32" s="61">
        <v>57</v>
      </c>
      <c r="D32" s="1" t="s">
        <v>33</v>
      </c>
      <c r="E32" s="1" t="s">
        <v>332</v>
      </c>
      <c r="F32" s="1" t="s">
        <v>29</v>
      </c>
      <c r="G32" s="19" t="s">
        <v>296</v>
      </c>
      <c r="H32" s="62">
        <v>0.5</v>
      </c>
      <c r="I32" s="62" t="s">
        <v>322</v>
      </c>
      <c r="J32" s="62" t="s">
        <v>299</v>
      </c>
      <c r="K32" s="19">
        <v>6</v>
      </c>
      <c r="L32" s="2" t="s">
        <v>422</v>
      </c>
      <c r="M32" s="62" t="s">
        <v>324</v>
      </c>
      <c r="N32" s="62">
        <v>5000000</v>
      </c>
      <c r="O32" s="19">
        <v>2500000</v>
      </c>
      <c r="P32" s="62">
        <v>2500000</v>
      </c>
      <c r="Q32" s="62">
        <v>2500000</v>
      </c>
      <c r="R32" s="62" t="s">
        <v>432</v>
      </c>
    </row>
    <row r="33" spans="1:18">
      <c r="A33" s="61">
        <v>29</v>
      </c>
      <c r="B33" s="1" t="s">
        <v>285</v>
      </c>
      <c r="C33" s="61">
        <v>50</v>
      </c>
      <c r="D33" s="1" t="s">
        <v>33</v>
      </c>
      <c r="E33" s="1" t="s">
        <v>332</v>
      </c>
      <c r="F33" s="1" t="s">
        <v>29</v>
      </c>
      <c r="G33" s="19" t="s">
        <v>296</v>
      </c>
      <c r="H33" s="62">
        <v>0.3</v>
      </c>
      <c r="I33" s="62" t="s">
        <v>322</v>
      </c>
      <c r="J33" s="62" t="s">
        <v>299</v>
      </c>
      <c r="K33" s="19">
        <v>1</v>
      </c>
      <c r="L33" s="19" t="s">
        <v>352</v>
      </c>
      <c r="M33" s="19" t="s">
        <v>324</v>
      </c>
      <c r="N33" s="19">
        <v>3000000</v>
      </c>
      <c r="O33" s="19">
        <v>1500000</v>
      </c>
      <c r="P33" s="19">
        <v>1500000</v>
      </c>
      <c r="Q33" s="19">
        <v>1500000</v>
      </c>
      <c r="R33" s="62" t="s">
        <v>432</v>
      </c>
    </row>
    <row r="34" spans="1:18">
      <c r="A34" s="61">
        <v>30</v>
      </c>
      <c r="B34" s="19" t="s">
        <v>435</v>
      </c>
      <c r="C34" s="72">
        <v>58</v>
      </c>
      <c r="D34" s="19" t="s">
        <v>28</v>
      </c>
      <c r="E34" s="19" t="s">
        <v>30</v>
      </c>
      <c r="F34" s="1" t="s">
        <v>29</v>
      </c>
      <c r="G34" s="19" t="s">
        <v>296</v>
      </c>
      <c r="H34" s="19">
        <v>0.25</v>
      </c>
      <c r="I34" s="62" t="s">
        <v>322</v>
      </c>
      <c r="J34" s="62" t="s">
        <v>299</v>
      </c>
      <c r="K34" s="19">
        <v>3</v>
      </c>
      <c r="L34" s="62" t="s">
        <v>365</v>
      </c>
      <c r="M34" s="19" t="s">
        <v>324</v>
      </c>
      <c r="N34" s="62">
        <v>2500000</v>
      </c>
      <c r="O34" s="19">
        <v>1300000</v>
      </c>
      <c r="P34" s="19">
        <v>1300000</v>
      </c>
      <c r="Q34" s="19">
        <v>1300000</v>
      </c>
      <c r="R34" s="19" t="s">
        <v>436</v>
      </c>
    </row>
  </sheetData>
  <mergeCells count="20">
    <mergeCell ref="Q3:Q4"/>
    <mergeCell ref="O2:Q2"/>
    <mergeCell ref="R2:R4"/>
    <mergeCell ref="N2:N4"/>
    <mergeCell ref="M2:M4"/>
    <mergeCell ref="B2:B4"/>
    <mergeCell ref="A2:A4"/>
    <mergeCell ref="J2:J4"/>
    <mergeCell ref="O3:O4"/>
    <mergeCell ref="P3:P4"/>
    <mergeCell ref="L2:L4"/>
    <mergeCell ref="K2:K4"/>
    <mergeCell ref="C2:C4"/>
    <mergeCell ref="D2:D4"/>
    <mergeCell ref="E2:G2"/>
    <mergeCell ref="E3:E4"/>
    <mergeCell ref="F3:F4"/>
    <mergeCell ref="G3:G4"/>
    <mergeCell ref="I2:I4"/>
    <mergeCell ref="H2:H4"/>
  </mergeCells>
  <pageMargins left="0.7" right="0.7" top="0.75" bottom="0.75" header="0.3" footer="0.3"/>
  <pageSetup paperSize="9" scale="32" orientation="landscape" r:id="rId1"/>
  <rowBreaks count="2" manualBreakCount="2">
    <brk id="38" max="90" man="1"/>
    <brk id="78" max="90" man="1"/>
  </rowBreaks>
  <colBreaks count="2" manualBreakCount="2">
    <brk id="19" max="163" man="1"/>
    <brk id="32" max="1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55"/>
  <sheetViews>
    <sheetView tabSelected="1" view="pageBreakPreview" zoomScale="60" workbookViewId="0">
      <selection activeCell="G27" sqref="G27"/>
    </sheetView>
  </sheetViews>
  <sheetFormatPr defaultRowHeight="15.75"/>
  <cols>
    <col min="1" max="1" width="5.42578125" style="19" customWidth="1"/>
    <col min="2" max="2" width="21.5703125" style="19" customWidth="1"/>
    <col min="3" max="3" width="16.5703125" style="19" customWidth="1"/>
    <col min="4" max="10" width="9.140625" style="19"/>
    <col min="11" max="11" width="12.42578125" style="19" customWidth="1"/>
    <col min="12" max="16384" width="9.140625" style="19"/>
  </cols>
  <sheetData>
    <row r="1" spans="1:20" ht="15.75" customHeight="1"/>
    <row r="2" spans="1:20" ht="15.75" customHeight="1"/>
    <row r="3" spans="1:20" ht="15.75" customHeight="1">
      <c r="A3" s="91" t="s">
        <v>0</v>
      </c>
      <c r="B3" s="91" t="s">
        <v>1</v>
      </c>
      <c r="C3" s="91" t="s">
        <v>2</v>
      </c>
      <c r="D3" s="91" t="s">
        <v>4</v>
      </c>
      <c r="E3" s="91" t="s">
        <v>53</v>
      </c>
      <c r="F3" s="91" t="s">
        <v>116</v>
      </c>
      <c r="G3" s="91"/>
      <c r="H3" s="91"/>
      <c r="I3" s="91" t="s">
        <v>55</v>
      </c>
      <c r="J3" s="91" t="s">
        <v>143</v>
      </c>
      <c r="K3" s="91" t="s">
        <v>402</v>
      </c>
      <c r="L3" s="91" t="s">
        <v>406</v>
      </c>
      <c r="M3" s="91" t="s">
        <v>407</v>
      </c>
      <c r="N3" s="91" t="s">
        <v>408</v>
      </c>
      <c r="O3" s="91" t="s">
        <v>409</v>
      </c>
      <c r="P3" s="91" t="s">
        <v>410</v>
      </c>
      <c r="Q3" s="91" t="s">
        <v>411</v>
      </c>
      <c r="R3" s="91" t="s">
        <v>412</v>
      </c>
      <c r="S3" s="91" t="s">
        <v>413</v>
      </c>
      <c r="T3" s="91" t="s">
        <v>402</v>
      </c>
    </row>
    <row r="4" spans="1:20" ht="15.75" customHeight="1">
      <c r="A4" s="92"/>
      <c r="B4" s="92"/>
      <c r="C4" s="92"/>
      <c r="D4" s="92"/>
      <c r="E4" s="92"/>
      <c r="F4" s="91" t="s">
        <v>58</v>
      </c>
      <c r="G4" s="91" t="s">
        <v>59</v>
      </c>
      <c r="H4" s="91" t="s">
        <v>60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15.7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0" ht="15.75" customHeight="1">
      <c r="A6" s="19">
        <v>1</v>
      </c>
      <c r="B6" s="19" t="s">
        <v>5</v>
      </c>
      <c r="C6" s="19">
        <v>0.25</v>
      </c>
      <c r="D6" s="19">
        <v>1.4</v>
      </c>
      <c r="E6" s="19">
        <v>10</v>
      </c>
      <c r="F6" s="19">
        <v>150</v>
      </c>
      <c r="G6" s="19">
        <v>100</v>
      </c>
      <c r="H6" s="19">
        <v>0</v>
      </c>
      <c r="I6" s="19">
        <v>0</v>
      </c>
      <c r="J6" s="19">
        <v>15.5</v>
      </c>
      <c r="K6" s="19" t="s">
        <v>403</v>
      </c>
      <c r="L6" s="19">
        <f t="shared" ref="L6:S6" si="0">LN(C6)</f>
        <v>-1.3862943611198906</v>
      </c>
      <c r="M6" s="19">
        <f t="shared" si="0"/>
        <v>0.33647223662121289</v>
      </c>
      <c r="N6" s="19">
        <f t="shared" si="0"/>
        <v>2.3025850929940459</v>
      </c>
      <c r="O6" s="19">
        <f t="shared" si="0"/>
        <v>5.0106352940962555</v>
      </c>
      <c r="P6" s="19">
        <f t="shared" si="0"/>
        <v>4.6051701859880918</v>
      </c>
      <c r="Q6" s="19" t="e">
        <f t="shared" si="0"/>
        <v>#NUM!</v>
      </c>
      <c r="R6" s="19" t="e">
        <f t="shared" si="0"/>
        <v>#NUM!</v>
      </c>
      <c r="S6" s="19">
        <f t="shared" si="0"/>
        <v>2.7408400239252009</v>
      </c>
      <c r="T6" s="19">
        <v>1</v>
      </c>
    </row>
    <row r="7" spans="1:20" ht="15.75" customHeight="1">
      <c r="A7" s="19">
        <v>2</v>
      </c>
      <c r="B7" s="19" t="s">
        <v>6</v>
      </c>
      <c r="C7" s="58">
        <v>0.5</v>
      </c>
      <c r="D7" s="58">
        <v>2.4</v>
      </c>
      <c r="E7" s="19">
        <v>20</v>
      </c>
      <c r="F7" s="19">
        <v>200</v>
      </c>
      <c r="G7" s="19">
        <v>0</v>
      </c>
      <c r="H7" s="19">
        <v>200</v>
      </c>
      <c r="I7" s="19">
        <v>0.5</v>
      </c>
      <c r="J7" s="19">
        <v>24.25</v>
      </c>
      <c r="K7" s="19" t="s">
        <v>403</v>
      </c>
      <c r="L7" s="19">
        <f t="shared" ref="L7:L70" si="1">LN(C7)</f>
        <v>-0.69314718055994529</v>
      </c>
      <c r="M7" s="19">
        <f t="shared" ref="M7:M70" si="2">LN(D7)</f>
        <v>0.87546873735389985</v>
      </c>
      <c r="N7" s="19">
        <f t="shared" ref="N7:N70" si="3">LN(E7)</f>
        <v>2.9957322735539909</v>
      </c>
      <c r="O7" s="19">
        <f t="shared" ref="O7:O70" si="4">LN(F7)</f>
        <v>5.2983173665480363</v>
      </c>
      <c r="P7" s="19" t="e">
        <f t="shared" ref="P7:P70" si="5">LN(G7)</f>
        <v>#NUM!</v>
      </c>
      <c r="Q7" s="19">
        <f t="shared" ref="Q7:Q70" si="6">LN(H7)</f>
        <v>5.2983173665480363</v>
      </c>
      <c r="R7" s="19">
        <f t="shared" ref="R7:R70" si="7">LN(I7)</f>
        <v>-0.69314718055994529</v>
      </c>
      <c r="S7" s="19">
        <f t="shared" ref="S7:S70" si="8">LN(J7)</f>
        <v>3.188416617383492</v>
      </c>
      <c r="T7" s="19">
        <v>1</v>
      </c>
    </row>
    <row r="8" spans="1:20" ht="15.75" customHeight="1">
      <c r="A8" s="19">
        <v>3</v>
      </c>
      <c r="B8" s="19" t="s">
        <v>7</v>
      </c>
      <c r="C8" s="19">
        <v>0.25</v>
      </c>
      <c r="D8" s="19">
        <v>2</v>
      </c>
      <c r="E8" s="19">
        <v>15</v>
      </c>
      <c r="F8" s="19">
        <v>100</v>
      </c>
      <c r="G8" s="19">
        <v>50</v>
      </c>
      <c r="H8" s="19">
        <v>50</v>
      </c>
      <c r="I8" s="19">
        <v>2.25</v>
      </c>
      <c r="J8" s="19">
        <v>21.75</v>
      </c>
      <c r="K8" s="19" t="s">
        <v>403</v>
      </c>
      <c r="L8" s="19">
        <f t="shared" si="1"/>
        <v>-1.3862943611198906</v>
      </c>
      <c r="M8" s="19">
        <f t="shared" si="2"/>
        <v>0.69314718055994529</v>
      </c>
      <c r="N8" s="19">
        <f t="shared" si="3"/>
        <v>2.7080502011022101</v>
      </c>
      <c r="O8" s="19">
        <f t="shared" si="4"/>
        <v>4.6051701859880918</v>
      </c>
      <c r="P8" s="19">
        <f t="shared" si="5"/>
        <v>3.912023005428146</v>
      </c>
      <c r="Q8" s="19">
        <f t="shared" si="6"/>
        <v>3.912023005428146</v>
      </c>
      <c r="R8" s="19">
        <f t="shared" si="7"/>
        <v>0.81093021621632877</v>
      </c>
      <c r="S8" s="19">
        <f t="shared" si="8"/>
        <v>3.0796137575346929</v>
      </c>
      <c r="T8" s="19">
        <v>1</v>
      </c>
    </row>
    <row r="9" spans="1:20" ht="15.75" customHeight="1">
      <c r="A9" s="19">
        <v>4</v>
      </c>
      <c r="B9" s="19" t="s">
        <v>8</v>
      </c>
      <c r="C9" s="19">
        <v>0.25</v>
      </c>
      <c r="D9" s="19">
        <v>1.3</v>
      </c>
      <c r="E9" s="19">
        <v>10</v>
      </c>
      <c r="F9" s="19">
        <v>100</v>
      </c>
      <c r="G9" s="19">
        <v>0</v>
      </c>
      <c r="H9" s="19">
        <v>50</v>
      </c>
      <c r="I9" s="19">
        <v>0.5</v>
      </c>
      <c r="J9" s="19">
        <v>17.5</v>
      </c>
      <c r="K9" s="19" t="s">
        <v>403</v>
      </c>
      <c r="L9" s="19">
        <f t="shared" si="1"/>
        <v>-1.3862943611198906</v>
      </c>
      <c r="M9" s="19">
        <f t="shared" si="2"/>
        <v>0.26236426446749106</v>
      </c>
      <c r="N9" s="19">
        <f t="shared" si="3"/>
        <v>2.3025850929940459</v>
      </c>
      <c r="O9" s="19">
        <f t="shared" si="4"/>
        <v>4.6051701859880918</v>
      </c>
      <c r="P9" s="19" t="e">
        <f t="shared" si="5"/>
        <v>#NUM!</v>
      </c>
      <c r="Q9" s="19">
        <f t="shared" si="6"/>
        <v>3.912023005428146</v>
      </c>
      <c r="R9" s="19">
        <f t="shared" si="7"/>
        <v>-0.69314718055994529</v>
      </c>
      <c r="S9" s="19">
        <f t="shared" si="8"/>
        <v>2.8622008809294686</v>
      </c>
      <c r="T9" s="19">
        <v>1</v>
      </c>
    </row>
    <row r="10" spans="1:20" ht="15.75" customHeight="1">
      <c r="A10" s="19">
        <v>5</v>
      </c>
      <c r="B10" s="19" t="s">
        <v>34</v>
      </c>
      <c r="C10" s="19">
        <v>0.125</v>
      </c>
      <c r="D10" s="19">
        <v>0.6</v>
      </c>
      <c r="E10" s="19">
        <v>6</v>
      </c>
      <c r="F10" s="19">
        <v>50</v>
      </c>
      <c r="G10" s="19">
        <v>0</v>
      </c>
      <c r="H10" s="19">
        <v>100</v>
      </c>
      <c r="I10" s="19">
        <v>0.5</v>
      </c>
      <c r="J10" s="19">
        <v>11.875</v>
      </c>
      <c r="K10" s="19" t="s">
        <v>403</v>
      </c>
      <c r="L10" s="19">
        <f t="shared" si="1"/>
        <v>-2.0794415416798357</v>
      </c>
      <c r="M10" s="19">
        <f t="shared" si="2"/>
        <v>-0.51082562376599072</v>
      </c>
      <c r="N10" s="19">
        <f t="shared" si="3"/>
        <v>1.791759469228055</v>
      </c>
      <c r="O10" s="19">
        <f t="shared" si="4"/>
        <v>3.912023005428146</v>
      </c>
      <c r="P10" s="19" t="e">
        <f t="shared" si="5"/>
        <v>#NUM!</v>
      </c>
      <c r="Q10" s="19">
        <f t="shared" si="6"/>
        <v>4.6051701859880918</v>
      </c>
      <c r="R10" s="19">
        <f t="shared" si="7"/>
        <v>-0.69314718055994529</v>
      </c>
      <c r="S10" s="19">
        <f t="shared" si="8"/>
        <v>2.474435349920705</v>
      </c>
      <c r="T10" s="19">
        <v>1</v>
      </c>
    </row>
    <row r="11" spans="1:20" ht="15.75" customHeight="1">
      <c r="A11" s="19">
        <v>6</v>
      </c>
      <c r="B11" s="19" t="s">
        <v>9</v>
      </c>
      <c r="C11" s="58">
        <v>0.15</v>
      </c>
      <c r="D11" s="58">
        <v>0.85</v>
      </c>
      <c r="E11" s="19">
        <v>10</v>
      </c>
      <c r="F11" s="19">
        <v>50</v>
      </c>
      <c r="G11" s="19">
        <v>0</v>
      </c>
      <c r="H11" s="19">
        <v>50</v>
      </c>
      <c r="I11" s="19">
        <v>0</v>
      </c>
      <c r="J11" s="19">
        <v>13.375</v>
      </c>
      <c r="K11" s="19" t="s">
        <v>403</v>
      </c>
      <c r="L11" s="19">
        <f t="shared" si="1"/>
        <v>-1.8971199848858813</v>
      </c>
      <c r="M11" s="19">
        <f t="shared" si="2"/>
        <v>-0.16251892949777494</v>
      </c>
      <c r="N11" s="19">
        <f t="shared" si="3"/>
        <v>2.3025850929940459</v>
      </c>
      <c r="O11" s="19">
        <f t="shared" si="4"/>
        <v>3.912023005428146</v>
      </c>
      <c r="P11" s="19" t="e">
        <f t="shared" si="5"/>
        <v>#NUM!</v>
      </c>
      <c r="Q11" s="19">
        <f t="shared" si="6"/>
        <v>3.912023005428146</v>
      </c>
      <c r="R11" s="19" t="e">
        <f t="shared" si="7"/>
        <v>#NUM!</v>
      </c>
      <c r="S11" s="19">
        <f t="shared" si="8"/>
        <v>2.59338729278207</v>
      </c>
      <c r="T11" s="19">
        <v>1</v>
      </c>
    </row>
    <row r="12" spans="1:20">
      <c r="A12" s="19">
        <v>7</v>
      </c>
      <c r="B12" s="19" t="s">
        <v>10</v>
      </c>
      <c r="C12" s="19">
        <v>0.6</v>
      </c>
      <c r="D12" s="19">
        <v>2.9</v>
      </c>
      <c r="E12" s="19">
        <v>25</v>
      </c>
      <c r="F12" s="19">
        <v>150</v>
      </c>
      <c r="G12" s="19">
        <v>150</v>
      </c>
      <c r="H12" s="19">
        <v>150</v>
      </c>
      <c r="I12" s="19">
        <v>0.35</v>
      </c>
      <c r="J12" s="19">
        <v>26.625</v>
      </c>
      <c r="K12" s="19" t="s">
        <v>403</v>
      </c>
      <c r="L12" s="19">
        <f t="shared" si="1"/>
        <v>-0.51082562376599072</v>
      </c>
      <c r="M12" s="19">
        <f t="shared" si="2"/>
        <v>1.0647107369924282</v>
      </c>
      <c r="N12" s="19">
        <f t="shared" si="3"/>
        <v>3.2188758248682006</v>
      </c>
      <c r="O12" s="19">
        <f t="shared" si="4"/>
        <v>5.0106352940962555</v>
      </c>
      <c r="P12" s="19">
        <f t="shared" si="5"/>
        <v>5.0106352940962555</v>
      </c>
      <c r="Q12" s="19">
        <f t="shared" si="6"/>
        <v>5.0106352940962555</v>
      </c>
      <c r="R12" s="19">
        <f t="shared" si="7"/>
        <v>-1.0498221244986778</v>
      </c>
      <c r="S12" s="19">
        <f t="shared" si="8"/>
        <v>3.2818506240295893</v>
      </c>
      <c r="T12" s="19">
        <v>1</v>
      </c>
    </row>
    <row r="13" spans="1:20">
      <c r="A13" s="19">
        <v>8</v>
      </c>
      <c r="B13" s="19" t="s">
        <v>11</v>
      </c>
      <c r="C13" s="19">
        <v>0.5</v>
      </c>
      <c r="D13" s="19">
        <v>2.7</v>
      </c>
      <c r="E13" s="19">
        <v>20</v>
      </c>
      <c r="F13" s="19">
        <v>150</v>
      </c>
      <c r="G13" s="19">
        <v>150</v>
      </c>
      <c r="H13" s="19">
        <v>150</v>
      </c>
      <c r="I13" s="19">
        <v>0</v>
      </c>
      <c r="J13" s="19">
        <v>30.5</v>
      </c>
      <c r="K13" s="19" t="s">
        <v>403</v>
      </c>
      <c r="L13" s="19">
        <f t="shared" si="1"/>
        <v>-0.69314718055994529</v>
      </c>
      <c r="M13" s="19">
        <f t="shared" si="2"/>
        <v>0.99325177301028345</v>
      </c>
      <c r="N13" s="19">
        <f t="shared" si="3"/>
        <v>2.9957322735539909</v>
      </c>
      <c r="O13" s="19">
        <f t="shared" si="4"/>
        <v>5.0106352940962555</v>
      </c>
      <c r="P13" s="19">
        <f t="shared" si="5"/>
        <v>5.0106352940962555</v>
      </c>
      <c r="Q13" s="19">
        <f t="shared" si="6"/>
        <v>5.0106352940962555</v>
      </c>
      <c r="R13" s="19" t="e">
        <f t="shared" si="7"/>
        <v>#NUM!</v>
      </c>
      <c r="S13" s="19">
        <f t="shared" si="8"/>
        <v>3.417726683613366</v>
      </c>
      <c r="T13" s="19">
        <v>1</v>
      </c>
    </row>
    <row r="14" spans="1:20">
      <c r="A14" s="19">
        <v>9</v>
      </c>
      <c r="B14" s="19" t="s">
        <v>12</v>
      </c>
      <c r="C14" s="19">
        <v>0.5</v>
      </c>
      <c r="D14" s="19">
        <v>2.9</v>
      </c>
      <c r="E14" s="19">
        <v>30</v>
      </c>
      <c r="F14" s="19">
        <v>100</v>
      </c>
      <c r="G14" s="19">
        <v>100</v>
      </c>
      <c r="H14" s="19">
        <v>100</v>
      </c>
      <c r="I14" s="19">
        <v>0</v>
      </c>
      <c r="J14" s="19">
        <v>29.75</v>
      </c>
      <c r="K14" s="19" t="s">
        <v>403</v>
      </c>
      <c r="L14" s="19">
        <f t="shared" si="1"/>
        <v>-0.69314718055994529</v>
      </c>
      <c r="M14" s="19">
        <f t="shared" si="2"/>
        <v>1.0647107369924282</v>
      </c>
      <c r="N14" s="19">
        <f t="shared" si="3"/>
        <v>3.4011973816621555</v>
      </c>
      <c r="O14" s="19">
        <f t="shared" si="4"/>
        <v>4.6051701859880918</v>
      </c>
      <c r="P14" s="19">
        <f t="shared" si="5"/>
        <v>4.6051701859880918</v>
      </c>
      <c r="Q14" s="19">
        <f t="shared" si="6"/>
        <v>4.6051701859880918</v>
      </c>
      <c r="R14" s="19" t="e">
        <f t="shared" si="7"/>
        <v>#NUM!</v>
      </c>
      <c r="S14" s="19">
        <f t="shared" si="8"/>
        <v>3.3928291319916388</v>
      </c>
      <c r="T14" s="19">
        <v>1</v>
      </c>
    </row>
    <row r="15" spans="1:20">
      <c r="A15" s="19">
        <v>10</v>
      </c>
      <c r="B15" s="19" t="s">
        <v>13</v>
      </c>
      <c r="C15" s="19">
        <v>0.4</v>
      </c>
      <c r="D15" s="19">
        <v>2.4</v>
      </c>
      <c r="E15" s="19">
        <v>20</v>
      </c>
      <c r="F15" s="19">
        <v>50</v>
      </c>
      <c r="G15" s="19">
        <v>50</v>
      </c>
      <c r="H15" s="19">
        <v>50</v>
      </c>
      <c r="I15" s="19">
        <v>0.1</v>
      </c>
      <c r="J15" s="19">
        <v>22.375</v>
      </c>
      <c r="K15" s="19" t="s">
        <v>403</v>
      </c>
      <c r="L15" s="19">
        <f t="shared" si="1"/>
        <v>-0.916290731874155</v>
      </c>
      <c r="M15" s="19">
        <f t="shared" si="2"/>
        <v>0.87546873735389985</v>
      </c>
      <c r="N15" s="19">
        <f t="shared" si="3"/>
        <v>2.9957322735539909</v>
      </c>
      <c r="O15" s="19">
        <f t="shared" si="4"/>
        <v>3.912023005428146</v>
      </c>
      <c r="P15" s="19">
        <f t="shared" si="5"/>
        <v>3.912023005428146</v>
      </c>
      <c r="Q15" s="19">
        <f t="shared" si="6"/>
        <v>3.912023005428146</v>
      </c>
      <c r="R15" s="19">
        <f t="shared" si="7"/>
        <v>-2.3025850929940455</v>
      </c>
      <c r="S15" s="19">
        <f t="shared" si="8"/>
        <v>3.1079442641609192</v>
      </c>
      <c r="T15" s="19">
        <v>1</v>
      </c>
    </row>
    <row r="16" spans="1:20">
      <c r="A16" s="19">
        <v>11</v>
      </c>
      <c r="B16" s="19" t="s">
        <v>14</v>
      </c>
      <c r="C16" s="19">
        <v>0.5</v>
      </c>
      <c r="D16" s="19">
        <v>3</v>
      </c>
      <c r="E16" s="19">
        <v>25</v>
      </c>
      <c r="F16" s="19">
        <v>150</v>
      </c>
      <c r="G16" s="19">
        <v>150</v>
      </c>
      <c r="H16" s="19">
        <v>150</v>
      </c>
      <c r="I16" s="19">
        <v>0</v>
      </c>
      <c r="J16" s="19">
        <v>27.875</v>
      </c>
      <c r="K16" s="19" t="s">
        <v>403</v>
      </c>
      <c r="L16" s="19">
        <f t="shared" si="1"/>
        <v>-0.69314718055994529</v>
      </c>
      <c r="M16" s="19">
        <f t="shared" si="2"/>
        <v>1.0986122886681098</v>
      </c>
      <c r="N16" s="19">
        <f t="shared" si="3"/>
        <v>3.2188758248682006</v>
      </c>
      <c r="O16" s="19">
        <f t="shared" si="4"/>
        <v>5.0106352940962555</v>
      </c>
      <c r="P16" s="19">
        <f t="shared" si="5"/>
        <v>5.0106352940962555</v>
      </c>
      <c r="Q16" s="19">
        <f t="shared" si="6"/>
        <v>5.0106352940962555</v>
      </c>
      <c r="R16" s="19" t="e">
        <f t="shared" si="7"/>
        <v>#NUM!</v>
      </c>
      <c r="S16" s="19">
        <f t="shared" si="8"/>
        <v>3.3277302297802827</v>
      </c>
      <c r="T16" s="19">
        <v>1</v>
      </c>
    </row>
    <row r="17" spans="1:20">
      <c r="A17" s="19">
        <v>12</v>
      </c>
      <c r="B17" s="19" t="s">
        <v>15</v>
      </c>
      <c r="C17" s="19">
        <v>0.25</v>
      </c>
      <c r="D17" s="19">
        <v>1.5</v>
      </c>
      <c r="E17" s="19">
        <v>15</v>
      </c>
      <c r="F17" s="19">
        <v>50</v>
      </c>
      <c r="G17" s="19">
        <v>50</v>
      </c>
      <c r="H17" s="19">
        <v>50</v>
      </c>
      <c r="I17" s="19">
        <v>1.25</v>
      </c>
      <c r="J17" s="19">
        <v>18.625</v>
      </c>
      <c r="K17" s="19" t="s">
        <v>403</v>
      </c>
      <c r="L17" s="19">
        <f t="shared" si="1"/>
        <v>-1.3862943611198906</v>
      </c>
      <c r="M17" s="19">
        <f t="shared" si="2"/>
        <v>0.40546510810816438</v>
      </c>
      <c r="N17" s="19">
        <f t="shared" si="3"/>
        <v>2.7080502011022101</v>
      </c>
      <c r="O17" s="19">
        <f t="shared" si="4"/>
        <v>3.912023005428146</v>
      </c>
      <c r="P17" s="19">
        <f t="shared" si="5"/>
        <v>3.912023005428146</v>
      </c>
      <c r="Q17" s="19">
        <f t="shared" si="6"/>
        <v>3.912023005428146</v>
      </c>
      <c r="R17" s="19">
        <f t="shared" si="7"/>
        <v>0.22314355131420976</v>
      </c>
      <c r="S17" s="19">
        <f t="shared" si="8"/>
        <v>2.924504764265623</v>
      </c>
      <c r="T17" s="19">
        <v>1</v>
      </c>
    </row>
    <row r="18" spans="1:20">
      <c r="A18" s="19">
        <v>13</v>
      </c>
      <c r="B18" s="19" t="s">
        <v>16</v>
      </c>
      <c r="C18" s="19">
        <v>0.5</v>
      </c>
      <c r="D18" s="58">
        <v>2.4</v>
      </c>
      <c r="E18" s="58">
        <v>30</v>
      </c>
      <c r="F18" s="58">
        <v>150</v>
      </c>
      <c r="G18" s="58">
        <v>50</v>
      </c>
      <c r="H18" s="58">
        <v>50</v>
      </c>
      <c r="I18" s="58">
        <v>0</v>
      </c>
      <c r="J18" s="58">
        <v>21.25</v>
      </c>
      <c r="K18" s="19" t="s">
        <v>403</v>
      </c>
      <c r="L18" s="19">
        <f t="shared" si="1"/>
        <v>-0.69314718055994529</v>
      </c>
      <c r="M18" s="19">
        <f t="shared" si="2"/>
        <v>0.87546873735389985</v>
      </c>
      <c r="N18" s="19">
        <f t="shared" si="3"/>
        <v>3.4011973816621555</v>
      </c>
      <c r="O18" s="19">
        <f t="shared" si="4"/>
        <v>5.0106352940962555</v>
      </c>
      <c r="P18" s="19">
        <f t="shared" si="5"/>
        <v>3.912023005428146</v>
      </c>
      <c r="Q18" s="19">
        <f t="shared" si="6"/>
        <v>3.912023005428146</v>
      </c>
      <c r="R18" s="19" t="e">
        <f t="shared" si="7"/>
        <v>#NUM!</v>
      </c>
      <c r="S18" s="19">
        <f t="shared" si="8"/>
        <v>3.0563568953704259</v>
      </c>
      <c r="T18" s="19">
        <v>1</v>
      </c>
    </row>
    <row r="19" spans="1:20">
      <c r="A19" s="19">
        <v>14</v>
      </c>
      <c r="B19" s="19" t="s">
        <v>17</v>
      </c>
      <c r="C19" s="19">
        <v>0.5</v>
      </c>
      <c r="D19" s="58">
        <v>2.4</v>
      </c>
      <c r="E19" s="58">
        <v>20</v>
      </c>
      <c r="F19" s="58">
        <v>100</v>
      </c>
      <c r="G19" s="58">
        <v>0</v>
      </c>
      <c r="H19" s="58">
        <v>100</v>
      </c>
      <c r="I19" s="58">
        <v>0</v>
      </c>
      <c r="J19" s="58">
        <v>22.25</v>
      </c>
      <c r="K19" s="19" t="s">
        <v>403</v>
      </c>
      <c r="L19" s="19">
        <f t="shared" si="1"/>
        <v>-0.69314718055994529</v>
      </c>
      <c r="M19" s="19">
        <f t="shared" si="2"/>
        <v>0.87546873735389985</v>
      </c>
      <c r="N19" s="19">
        <f t="shared" si="3"/>
        <v>2.9957322735539909</v>
      </c>
      <c r="O19" s="19">
        <f t="shared" si="4"/>
        <v>4.6051701859880918</v>
      </c>
      <c r="P19" s="19" t="e">
        <f t="shared" si="5"/>
        <v>#NUM!</v>
      </c>
      <c r="Q19" s="19">
        <f t="shared" si="6"/>
        <v>4.6051701859880918</v>
      </c>
      <c r="R19" s="19" t="e">
        <f t="shared" si="7"/>
        <v>#NUM!</v>
      </c>
      <c r="S19" s="19">
        <f t="shared" si="8"/>
        <v>3.1023420086122493</v>
      </c>
      <c r="T19" s="19">
        <v>1</v>
      </c>
    </row>
    <row r="20" spans="1:20">
      <c r="A20" s="19">
        <v>15</v>
      </c>
      <c r="B20" s="19" t="s">
        <v>18</v>
      </c>
      <c r="C20" s="19">
        <v>0.125</v>
      </c>
      <c r="D20" s="58">
        <v>0.75</v>
      </c>
      <c r="E20" s="58">
        <v>10</v>
      </c>
      <c r="F20" s="58">
        <v>50</v>
      </c>
      <c r="G20" s="58">
        <v>0</v>
      </c>
      <c r="H20" s="58">
        <v>50</v>
      </c>
      <c r="I20" s="58">
        <v>0</v>
      </c>
      <c r="J20" s="58">
        <v>12</v>
      </c>
      <c r="K20" s="19" t="s">
        <v>403</v>
      </c>
      <c r="L20" s="19">
        <f t="shared" si="1"/>
        <v>-2.0794415416798357</v>
      </c>
      <c r="M20" s="19">
        <f t="shared" si="2"/>
        <v>-0.2876820724517809</v>
      </c>
      <c r="N20" s="19">
        <f t="shared" si="3"/>
        <v>2.3025850929940459</v>
      </c>
      <c r="O20" s="19">
        <f t="shared" si="4"/>
        <v>3.912023005428146</v>
      </c>
      <c r="P20" s="19" t="e">
        <f t="shared" si="5"/>
        <v>#NUM!</v>
      </c>
      <c r="Q20" s="19">
        <f t="shared" si="6"/>
        <v>3.912023005428146</v>
      </c>
      <c r="R20" s="19" t="e">
        <f t="shared" si="7"/>
        <v>#NUM!</v>
      </c>
      <c r="S20" s="19">
        <f t="shared" si="8"/>
        <v>2.4849066497880004</v>
      </c>
      <c r="T20" s="19">
        <v>1</v>
      </c>
    </row>
    <row r="21" spans="1:20">
      <c r="A21" s="19">
        <v>16</v>
      </c>
      <c r="B21" s="19" t="s">
        <v>19</v>
      </c>
      <c r="C21" s="19">
        <v>0.5</v>
      </c>
      <c r="D21" s="58">
        <v>2.5</v>
      </c>
      <c r="E21" s="58">
        <v>30</v>
      </c>
      <c r="F21" s="58">
        <v>150</v>
      </c>
      <c r="G21" s="58">
        <v>0</v>
      </c>
      <c r="H21" s="58">
        <v>150</v>
      </c>
      <c r="I21" s="58">
        <v>0.5</v>
      </c>
      <c r="J21" s="58">
        <v>29.125</v>
      </c>
      <c r="K21" s="19" t="s">
        <v>403</v>
      </c>
      <c r="L21" s="19">
        <f t="shared" si="1"/>
        <v>-0.69314718055994529</v>
      </c>
      <c r="M21" s="19">
        <f t="shared" si="2"/>
        <v>0.91629073187415511</v>
      </c>
      <c r="N21" s="19">
        <f t="shared" si="3"/>
        <v>3.4011973816621555</v>
      </c>
      <c r="O21" s="19">
        <f t="shared" si="4"/>
        <v>5.0106352940962555</v>
      </c>
      <c r="P21" s="19" t="e">
        <f t="shared" si="5"/>
        <v>#NUM!</v>
      </c>
      <c r="Q21" s="19">
        <f t="shared" si="6"/>
        <v>5.0106352940962555</v>
      </c>
      <c r="R21" s="19">
        <f t="shared" si="7"/>
        <v>-0.69314718055994529</v>
      </c>
      <c r="S21" s="19">
        <f t="shared" si="8"/>
        <v>3.3715969118858649</v>
      </c>
      <c r="T21" s="19">
        <v>1</v>
      </c>
    </row>
    <row r="22" spans="1:20">
      <c r="A22" s="19">
        <v>17</v>
      </c>
      <c r="B22" s="19" t="s">
        <v>20</v>
      </c>
      <c r="C22" s="19">
        <v>0.25</v>
      </c>
      <c r="D22" s="58">
        <v>1.2</v>
      </c>
      <c r="E22" s="58">
        <v>15</v>
      </c>
      <c r="F22" s="58">
        <v>100</v>
      </c>
      <c r="G22" s="58">
        <v>50</v>
      </c>
      <c r="H22" s="58">
        <v>50</v>
      </c>
      <c r="I22" s="58">
        <v>0</v>
      </c>
      <c r="J22" s="58">
        <v>16.375</v>
      </c>
      <c r="K22" s="19" t="s">
        <v>403</v>
      </c>
      <c r="L22" s="19">
        <f t="shared" si="1"/>
        <v>-1.3862943611198906</v>
      </c>
      <c r="M22" s="19">
        <f t="shared" si="2"/>
        <v>0.18232155679395459</v>
      </c>
      <c r="N22" s="19">
        <f t="shared" si="3"/>
        <v>2.7080502011022101</v>
      </c>
      <c r="O22" s="19">
        <f t="shared" si="4"/>
        <v>4.6051701859880918</v>
      </c>
      <c r="P22" s="19">
        <f t="shared" si="5"/>
        <v>3.912023005428146</v>
      </c>
      <c r="Q22" s="19">
        <f t="shared" si="6"/>
        <v>3.912023005428146</v>
      </c>
      <c r="R22" s="19" t="e">
        <f t="shared" si="7"/>
        <v>#NUM!</v>
      </c>
      <c r="S22" s="19">
        <f t="shared" si="8"/>
        <v>2.7957557815213154</v>
      </c>
      <c r="T22" s="19">
        <v>1</v>
      </c>
    </row>
    <row r="23" spans="1:20">
      <c r="A23" s="19">
        <v>18</v>
      </c>
      <c r="B23" s="19" t="s">
        <v>21</v>
      </c>
      <c r="C23" s="19">
        <v>0.4</v>
      </c>
      <c r="D23" s="19">
        <v>2</v>
      </c>
      <c r="E23" s="19">
        <v>25</v>
      </c>
      <c r="F23" s="19">
        <v>100</v>
      </c>
      <c r="G23" s="19">
        <v>50</v>
      </c>
      <c r="H23" s="19">
        <v>50</v>
      </c>
      <c r="I23" s="19">
        <v>0.25</v>
      </c>
      <c r="J23" s="19">
        <v>25.25</v>
      </c>
      <c r="K23" s="19" t="s">
        <v>403</v>
      </c>
      <c r="L23" s="19">
        <f t="shared" si="1"/>
        <v>-0.916290731874155</v>
      </c>
      <c r="M23" s="19">
        <f t="shared" si="2"/>
        <v>0.69314718055994529</v>
      </c>
      <c r="N23" s="19">
        <f t="shared" si="3"/>
        <v>3.2188758248682006</v>
      </c>
      <c r="O23" s="19">
        <f t="shared" si="4"/>
        <v>4.6051701859880918</v>
      </c>
      <c r="P23" s="19">
        <f t="shared" si="5"/>
        <v>3.912023005428146</v>
      </c>
      <c r="Q23" s="19">
        <f t="shared" si="6"/>
        <v>3.912023005428146</v>
      </c>
      <c r="R23" s="19">
        <f t="shared" si="7"/>
        <v>-1.3862943611198906</v>
      </c>
      <c r="S23" s="19">
        <f t="shared" si="8"/>
        <v>3.2288261557213689</v>
      </c>
      <c r="T23" s="19">
        <v>1</v>
      </c>
    </row>
    <row r="24" spans="1:20">
      <c r="A24" s="19">
        <v>19</v>
      </c>
      <c r="B24" s="19" t="s">
        <v>22</v>
      </c>
      <c r="C24" s="19">
        <v>0.25</v>
      </c>
      <c r="D24" s="19">
        <v>1.4</v>
      </c>
      <c r="E24" s="19">
        <v>15</v>
      </c>
      <c r="F24" s="19">
        <v>50</v>
      </c>
      <c r="G24" s="19">
        <v>50</v>
      </c>
      <c r="H24" s="19">
        <v>50</v>
      </c>
      <c r="I24" s="19">
        <v>0.2</v>
      </c>
      <c r="J24" s="19">
        <v>14.75</v>
      </c>
      <c r="K24" s="19" t="s">
        <v>403</v>
      </c>
      <c r="L24" s="19">
        <f t="shared" si="1"/>
        <v>-1.3862943611198906</v>
      </c>
      <c r="M24" s="19">
        <f t="shared" si="2"/>
        <v>0.33647223662121289</v>
      </c>
      <c r="N24" s="19">
        <f t="shared" si="3"/>
        <v>2.7080502011022101</v>
      </c>
      <c r="O24" s="19">
        <f t="shared" si="4"/>
        <v>3.912023005428146</v>
      </c>
      <c r="P24" s="19">
        <f t="shared" si="5"/>
        <v>3.912023005428146</v>
      </c>
      <c r="Q24" s="19">
        <f t="shared" si="6"/>
        <v>3.912023005428146</v>
      </c>
      <c r="R24" s="19">
        <f t="shared" si="7"/>
        <v>-1.6094379124341003</v>
      </c>
      <c r="S24" s="19">
        <f t="shared" si="8"/>
        <v>2.6912430827858289</v>
      </c>
      <c r="T24" s="19">
        <v>1</v>
      </c>
    </row>
    <row r="25" spans="1:20">
      <c r="A25" s="19">
        <v>20</v>
      </c>
      <c r="B25" s="19" t="s">
        <v>23</v>
      </c>
      <c r="C25" s="19">
        <v>0.5</v>
      </c>
      <c r="D25" s="19">
        <v>2.2999999999999998</v>
      </c>
      <c r="E25" s="19">
        <v>20</v>
      </c>
      <c r="F25" s="19">
        <v>100</v>
      </c>
      <c r="G25" s="19">
        <v>100</v>
      </c>
      <c r="H25" s="19">
        <v>100</v>
      </c>
      <c r="I25" s="19">
        <v>0</v>
      </c>
      <c r="J25" s="19">
        <v>24.25</v>
      </c>
      <c r="K25" s="19" t="s">
        <v>403</v>
      </c>
      <c r="L25" s="19">
        <f t="shared" si="1"/>
        <v>-0.69314718055994529</v>
      </c>
      <c r="M25" s="19">
        <f t="shared" si="2"/>
        <v>0.83290912293510388</v>
      </c>
      <c r="N25" s="19">
        <f t="shared" si="3"/>
        <v>2.9957322735539909</v>
      </c>
      <c r="O25" s="19">
        <f t="shared" si="4"/>
        <v>4.6051701859880918</v>
      </c>
      <c r="P25" s="19">
        <f t="shared" si="5"/>
        <v>4.6051701859880918</v>
      </c>
      <c r="Q25" s="19">
        <f t="shared" si="6"/>
        <v>4.6051701859880918</v>
      </c>
      <c r="R25" s="19" t="e">
        <f t="shared" si="7"/>
        <v>#NUM!</v>
      </c>
      <c r="S25" s="19">
        <f t="shared" si="8"/>
        <v>3.188416617383492</v>
      </c>
      <c r="T25" s="19">
        <v>1</v>
      </c>
    </row>
    <row r="26" spans="1:20">
      <c r="A26" s="19">
        <v>21</v>
      </c>
      <c r="B26" s="19" t="s">
        <v>41</v>
      </c>
      <c r="C26" s="19">
        <v>0.2</v>
      </c>
      <c r="D26" s="19">
        <v>1.3</v>
      </c>
      <c r="E26" s="19">
        <v>10</v>
      </c>
      <c r="F26" s="19">
        <v>50</v>
      </c>
      <c r="G26" s="19">
        <v>25</v>
      </c>
      <c r="H26" s="19">
        <v>50</v>
      </c>
      <c r="I26" s="19">
        <v>0.5</v>
      </c>
      <c r="J26" s="19">
        <v>16.875</v>
      </c>
      <c r="K26" s="19" t="s">
        <v>403</v>
      </c>
      <c r="L26" s="19">
        <f t="shared" si="1"/>
        <v>-1.6094379124341003</v>
      </c>
      <c r="M26" s="19">
        <f t="shared" si="2"/>
        <v>0.26236426446749106</v>
      </c>
      <c r="N26" s="19">
        <f t="shared" si="3"/>
        <v>2.3025850929940459</v>
      </c>
      <c r="O26" s="19">
        <f t="shared" si="4"/>
        <v>3.912023005428146</v>
      </c>
      <c r="P26" s="19">
        <f t="shared" si="5"/>
        <v>3.2188758248682006</v>
      </c>
      <c r="Q26" s="19">
        <f t="shared" si="6"/>
        <v>3.912023005428146</v>
      </c>
      <c r="R26" s="19">
        <f t="shared" si="7"/>
        <v>-0.69314718055994529</v>
      </c>
      <c r="S26" s="19">
        <f t="shared" si="8"/>
        <v>2.8258332367585934</v>
      </c>
      <c r="T26" s="19">
        <v>1</v>
      </c>
    </row>
    <row r="27" spans="1:20">
      <c r="A27" s="19">
        <v>22</v>
      </c>
      <c r="B27" s="19" t="s">
        <v>42</v>
      </c>
      <c r="C27" s="19">
        <v>0.25</v>
      </c>
      <c r="D27" s="19">
        <v>1.4</v>
      </c>
      <c r="E27" s="19">
        <v>10</v>
      </c>
      <c r="F27" s="19">
        <v>100</v>
      </c>
      <c r="G27" s="19">
        <v>50</v>
      </c>
      <c r="H27" s="19">
        <v>100</v>
      </c>
      <c r="I27" s="19">
        <v>0.15</v>
      </c>
      <c r="J27" s="19">
        <v>13.375</v>
      </c>
      <c r="K27" s="19" t="s">
        <v>403</v>
      </c>
      <c r="L27" s="19">
        <f t="shared" si="1"/>
        <v>-1.3862943611198906</v>
      </c>
      <c r="M27" s="19">
        <f t="shared" si="2"/>
        <v>0.33647223662121289</v>
      </c>
      <c r="N27" s="19">
        <f t="shared" si="3"/>
        <v>2.3025850929940459</v>
      </c>
      <c r="O27" s="19">
        <f t="shared" si="4"/>
        <v>4.6051701859880918</v>
      </c>
      <c r="P27" s="19">
        <f t="shared" si="5"/>
        <v>3.912023005428146</v>
      </c>
      <c r="Q27" s="19">
        <f t="shared" si="6"/>
        <v>4.6051701859880918</v>
      </c>
      <c r="R27" s="19">
        <f t="shared" si="7"/>
        <v>-1.8971199848858813</v>
      </c>
      <c r="S27" s="19">
        <f t="shared" si="8"/>
        <v>2.59338729278207</v>
      </c>
      <c r="T27" s="19">
        <v>1</v>
      </c>
    </row>
    <row r="28" spans="1:20">
      <c r="A28" s="19">
        <v>23</v>
      </c>
      <c r="B28" s="19" t="s">
        <v>43</v>
      </c>
      <c r="C28" s="19">
        <v>0.25</v>
      </c>
      <c r="D28" s="19">
        <v>1.7</v>
      </c>
      <c r="E28" s="19">
        <v>15</v>
      </c>
      <c r="F28" s="19">
        <v>50</v>
      </c>
      <c r="G28" s="19">
        <v>50</v>
      </c>
      <c r="H28" s="19">
        <v>50</v>
      </c>
      <c r="I28" s="19">
        <v>1</v>
      </c>
      <c r="J28" s="19">
        <v>14.375</v>
      </c>
      <c r="K28" s="19" t="s">
        <v>403</v>
      </c>
      <c r="L28" s="19">
        <f t="shared" si="1"/>
        <v>-1.3862943611198906</v>
      </c>
      <c r="M28" s="19">
        <f t="shared" si="2"/>
        <v>0.53062825106217038</v>
      </c>
      <c r="N28" s="19">
        <f t="shared" si="3"/>
        <v>2.7080502011022101</v>
      </c>
      <c r="O28" s="19">
        <f t="shared" si="4"/>
        <v>3.912023005428146</v>
      </c>
      <c r="P28" s="19">
        <f t="shared" si="5"/>
        <v>3.912023005428146</v>
      </c>
      <c r="Q28" s="19">
        <f t="shared" si="6"/>
        <v>3.912023005428146</v>
      </c>
      <c r="R28" s="19">
        <f t="shared" si="7"/>
        <v>0</v>
      </c>
      <c r="S28" s="19">
        <f t="shared" si="8"/>
        <v>2.665490586683414</v>
      </c>
      <c r="T28" s="19">
        <v>1</v>
      </c>
    </row>
    <row r="29" spans="1:20">
      <c r="A29" s="19">
        <v>24</v>
      </c>
      <c r="B29" s="19" t="s">
        <v>44</v>
      </c>
      <c r="C29" s="19">
        <v>0.125</v>
      </c>
      <c r="D29" s="19">
        <v>0.6</v>
      </c>
      <c r="E29" s="19">
        <v>6</v>
      </c>
      <c r="F29" s="19">
        <v>10</v>
      </c>
      <c r="G29" s="19">
        <v>5</v>
      </c>
      <c r="H29" s="19">
        <v>5</v>
      </c>
      <c r="I29" s="19">
        <v>1</v>
      </c>
      <c r="J29" s="19">
        <v>9.25</v>
      </c>
      <c r="K29" s="19" t="s">
        <v>403</v>
      </c>
      <c r="L29" s="19">
        <f t="shared" si="1"/>
        <v>-2.0794415416798357</v>
      </c>
      <c r="M29" s="19">
        <f t="shared" si="2"/>
        <v>-0.51082562376599072</v>
      </c>
      <c r="N29" s="19">
        <f t="shared" si="3"/>
        <v>1.791759469228055</v>
      </c>
      <c r="O29" s="19">
        <f t="shared" si="4"/>
        <v>2.3025850929940459</v>
      </c>
      <c r="P29" s="19">
        <f t="shared" si="5"/>
        <v>1.6094379124341003</v>
      </c>
      <c r="Q29" s="19">
        <f t="shared" si="6"/>
        <v>1.6094379124341003</v>
      </c>
      <c r="R29" s="19">
        <f t="shared" si="7"/>
        <v>0</v>
      </c>
      <c r="S29" s="19">
        <f t="shared" si="8"/>
        <v>2.224623551524334</v>
      </c>
      <c r="T29" s="19">
        <v>1</v>
      </c>
    </row>
    <row r="30" spans="1:20">
      <c r="A30" s="19">
        <v>25</v>
      </c>
      <c r="B30" s="19" t="s">
        <v>45</v>
      </c>
      <c r="C30" s="19">
        <v>0.375</v>
      </c>
      <c r="D30" s="58">
        <v>1.5</v>
      </c>
      <c r="E30" s="58">
        <v>20</v>
      </c>
      <c r="F30" s="58">
        <v>0</v>
      </c>
      <c r="G30" s="58">
        <v>100</v>
      </c>
      <c r="H30" s="58">
        <v>100</v>
      </c>
      <c r="I30" s="58">
        <v>0</v>
      </c>
      <c r="J30" s="58">
        <v>19.625</v>
      </c>
      <c r="K30" s="19" t="s">
        <v>403</v>
      </c>
      <c r="L30" s="19">
        <f t="shared" si="1"/>
        <v>-0.98082925301172619</v>
      </c>
      <c r="M30" s="19">
        <f t="shared" si="2"/>
        <v>0.40546510810816438</v>
      </c>
      <c r="N30" s="19">
        <f t="shared" si="3"/>
        <v>2.9957322735539909</v>
      </c>
      <c r="O30" s="19" t="e">
        <f t="shared" si="4"/>
        <v>#NUM!</v>
      </c>
      <c r="P30" s="19">
        <f t="shared" si="5"/>
        <v>4.6051701859880918</v>
      </c>
      <c r="Q30" s="19">
        <f t="shared" si="6"/>
        <v>4.6051701859880918</v>
      </c>
      <c r="R30" s="19" t="e">
        <f t="shared" si="7"/>
        <v>#NUM!</v>
      </c>
      <c r="S30" s="19">
        <f t="shared" si="8"/>
        <v>2.976804263668472</v>
      </c>
      <c r="T30" s="19">
        <v>1</v>
      </c>
    </row>
    <row r="31" spans="1:20">
      <c r="A31" s="19">
        <v>26</v>
      </c>
      <c r="B31" s="19" t="s">
        <v>46</v>
      </c>
      <c r="C31" s="19">
        <v>0.22500000000000001</v>
      </c>
      <c r="D31" s="58">
        <v>1.2</v>
      </c>
      <c r="E31" s="58">
        <v>12</v>
      </c>
      <c r="F31" s="58">
        <v>50</v>
      </c>
      <c r="G31" s="58">
        <v>50</v>
      </c>
      <c r="H31" s="58">
        <v>50</v>
      </c>
      <c r="I31" s="58">
        <v>0.75</v>
      </c>
      <c r="J31" s="58">
        <v>14</v>
      </c>
      <c r="K31" s="19" t="s">
        <v>403</v>
      </c>
      <c r="L31" s="19">
        <f t="shared" si="1"/>
        <v>-1.4916548767777169</v>
      </c>
      <c r="M31" s="19">
        <f t="shared" si="2"/>
        <v>0.18232155679395459</v>
      </c>
      <c r="N31" s="19">
        <f t="shared" si="3"/>
        <v>2.4849066497880004</v>
      </c>
      <c r="O31" s="19">
        <f t="shared" si="4"/>
        <v>3.912023005428146</v>
      </c>
      <c r="P31" s="19">
        <f t="shared" si="5"/>
        <v>3.912023005428146</v>
      </c>
      <c r="Q31" s="19">
        <f t="shared" si="6"/>
        <v>3.912023005428146</v>
      </c>
      <c r="R31" s="19">
        <f t="shared" si="7"/>
        <v>-0.2876820724517809</v>
      </c>
      <c r="S31" s="19">
        <f t="shared" si="8"/>
        <v>2.6390573296152584</v>
      </c>
      <c r="T31" s="19">
        <v>1</v>
      </c>
    </row>
    <row r="32" spans="1:20">
      <c r="A32" s="19">
        <v>27</v>
      </c>
      <c r="B32" s="19" t="s">
        <v>49</v>
      </c>
      <c r="C32" s="19">
        <v>0.25</v>
      </c>
      <c r="D32" s="58">
        <v>1.2</v>
      </c>
      <c r="E32" s="58">
        <v>10</v>
      </c>
      <c r="F32" s="58">
        <v>100</v>
      </c>
      <c r="G32" s="58">
        <v>100</v>
      </c>
      <c r="H32" s="58">
        <v>100</v>
      </c>
      <c r="I32" s="58">
        <v>0</v>
      </c>
      <c r="J32" s="58">
        <v>12.375</v>
      </c>
      <c r="K32" s="19" t="s">
        <v>403</v>
      </c>
      <c r="L32" s="19">
        <f t="shared" si="1"/>
        <v>-1.3862943611198906</v>
      </c>
      <c r="M32" s="19">
        <f t="shared" si="2"/>
        <v>0.18232155679395459</v>
      </c>
      <c r="N32" s="19">
        <f t="shared" si="3"/>
        <v>2.3025850929940459</v>
      </c>
      <c r="O32" s="19">
        <f t="shared" si="4"/>
        <v>4.6051701859880918</v>
      </c>
      <c r="P32" s="19">
        <f t="shared" si="5"/>
        <v>4.6051701859880918</v>
      </c>
      <c r="Q32" s="19">
        <f t="shared" si="6"/>
        <v>4.6051701859880918</v>
      </c>
      <c r="R32" s="19" t="e">
        <f t="shared" si="7"/>
        <v>#NUM!</v>
      </c>
      <c r="S32" s="19">
        <f t="shared" si="8"/>
        <v>2.515678308454754</v>
      </c>
      <c r="T32" s="19">
        <v>1</v>
      </c>
    </row>
    <row r="33" spans="1:20">
      <c r="A33" s="19">
        <v>28</v>
      </c>
      <c r="B33" s="19" t="s">
        <v>3</v>
      </c>
      <c r="C33" s="19">
        <v>0.125</v>
      </c>
      <c r="D33" s="58">
        <v>0.7</v>
      </c>
      <c r="E33" s="58">
        <v>6</v>
      </c>
      <c r="F33" s="58">
        <v>50</v>
      </c>
      <c r="G33" s="58">
        <v>25</v>
      </c>
      <c r="H33" s="58">
        <v>50</v>
      </c>
      <c r="I33" s="58">
        <v>0</v>
      </c>
      <c r="J33" s="58">
        <v>9.5</v>
      </c>
      <c r="K33" s="19" t="s">
        <v>403</v>
      </c>
      <c r="L33" s="19">
        <f t="shared" si="1"/>
        <v>-2.0794415416798357</v>
      </c>
      <c r="M33" s="19">
        <f t="shared" si="2"/>
        <v>-0.35667494393873245</v>
      </c>
      <c r="N33" s="19">
        <f t="shared" si="3"/>
        <v>1.791759469228055</v>
      </c>
      <c r="O33" s="19">
        <f t="shared" si="4"/>
        <v>3.912023005428146</v>
      </c>
      <c r="P33" s="19">
        <f t="shared" si="5"/>
        <v>3.2188758248682006</v>
      </c>
      <c r="Q33" s="19">
        <f t="shared" si="6"/>
        <v>3.912023005428146</v>
      </c>
      <c r="R33" s="19" t="e">
        <f t="shared" si="7"/>
        <v>#NUM!</v>
      </c>
      <c r="S33" s="19">
        <f t="shared" si="8"/>
        <v>2.2512917986064953</v>
      </c>
      <c r="T33" s="19">
        <v>1</v>
      </c>
    </row>
    <row r="34" spans="1:20">
      <c r="A34" s="19">
        <v>29</v>
      </c>
      <c r="B34" s="19" t="s">
        <v>50</v>
      </c>
      <c r="C34" s="19">
        <v>0.25</v>
      </c>
      <c r="D34" s="58">
        <v>1.5</v>
      </c>
      <c r="E34" s="58">
        <v>10</v>
      </c>
      <c r="F34" s="58">
        <v>100</v>
      </c>
      <c r="G34" s="58">
        <v>50</v>
      </c>
      <c r="H34" s="58">
        <v>50</v>
      </c>
      <c r="I34" s="58">
        <v>0.5</v>
      </c>
      <c r="J34" s="58">
        <v>14.125</v>
      </c>
      <c r="K34" s="19" t="s">
        <v>403</v>
      </c>
      <c r="L34" s="19">
        <f t="shared" si="1"/>
        <v>-1.3862943611198906</v>
      </c>
      <c r="M34" s="19">
        <f t="shared" si="2"/>
        <v>0.40546510810816438</v>
      </c>
      <c r="N34" s="19">
        <f t="shared" si="3"/>
        <v>2.3025850929940459</v>
      </c>
      <c r="O34" s="19">
        <f t="shared" si="4"/>
        <v>4.6051701859880918</v>
      </c>
      <c r="P34" s="19">
        <f t="shared" si="5"/>
        <v>3.912023005428146</v>
      </c>
      <c r="Q34" s="19">
        <f t="shared" si="6"/>
        <v>3.912023005428146</v>
      </c>
      <c r="R34" s="19">
        <f t="shared" si="7"/>
        <v>-0.69314718055994529</v>
      </c>
      <c r="S34" s="19">
        <f t="shared" si="8"/>
        <v>2.6479462770325046</v>
      </c>
      <c r="T34" s="19">
        <v>1</v>
      </c>
    </row>
    <row r="35" spans="1:20">
      <c r="A35" s="19">
        <v>30</v>
      </c>
      <c r="B35" s="19" t="s">
        <v>51</v>
      </c>
      <c r="C35" s="19">
        <v>0.125</v>
      </c>
      <c r="D35" s="19">
        <v>0.6</v>
      </c>
      <c r="E35" s="19">
        <v>5</v>
      </c>
      <c r="F35" s="19">
        <v>50</v>
      </c>
      <c r="G35" s="19">
        <v>50</v>
      </c>
      <c r="H35" s="19">
        <v>50</v>
      </c>
      <c r="I35" s="19">
        <v>0.25</v>
      </c>
      <c r="J35" s="19">
        <v>11.75</v>
      </c>
      <c r="K35" s="19" t="s">
        <v>403</v>
      </c>
      <c r="L35" s="19">
        <f t="shared" si="1"/>
        <v>-2.0794415416798357</v>
      </c>
      <c r="M35" s="19">
        <f t="shared" si="2"/>
        <v>-0.51082562376599072</v>
      </c>
      <c r="N35" s="19">
        <f t="shared" si="3"/>
        <v>1.6094379124341003</v>
      </c>
      <c r="O35" s="19">
        <f t="shared" si="4"/>
        <v>3.912023005428146</v>
      </c>
      <c r="P35" s="19">
        <f t="shared" si="5"/>
        <v>3.912023005428146</v>
      </c>
      <c r="Q35" s="19">
        <f t="shared" si="6"/>
        <v>3.912023005428146</v>
      </c>
      <c r="R35" s="19">
        <f t="shared" si="7"/>
        <v>-1.3862943611198906</v>
      </c>
      <c r="S35" s="19">
        <f t="shared" si="8"/>
        <v>2.4638532405901681</v>
      </c>
      <c r="T35" s="19">
        <v>1</v>
      </c>
    </row>
    <row r="36" spans="1:20">
      <c r="A36" s="19">
        <v>31</v>
      </c>
      <c r="B36" s="19" t="s">
        <v>162</v>
      </c>
      <c r="C36" s="19">
        <v>0.25</v>
      </c>
      <c r="D36" s="19">
        <v>1</v>
      </c>
      <c r="E36" s="19">
        <v>6</v>
      </c>
      <c r="F36" s="19">
        <v>50</v>
      </c>
      <c r="G36" s="19">
        <v>0</v>
      </c>
      <c r="H36" s="19">
        <v>50</v>
      </c>
      <c r="I36" s="19">
        <v>0</v>
      </c>
      <c r="J36" s="19">
        <v>12.125</v>
      </c>
      <c r="K36" s="19" t="s">
        <v>403</v>
      </c>
      <c r="L36" s="19">
        <f t="shared" si="1"/>
        <v>-1.3862943611198906</v>
      </c>
      <c r="M36" s="19">
        <f t="shared" si="2"/>
        <v>0</v>
      </c>
      <c r="N36" s="19">
        <f t="shared" si="3"/>
        <v>1.791759469228055</v>
      </c>
      <c r="O36" s="19">
        <f t="shared" si="4"/>
        <v>3.912023005428146</v>
      </c>
      <c r="P36" s="19" t="e">
        <f t="shared" si="5"/>
        <v>#NUM!</v>
      </c>
      <c r="Q36" s="19">
        <f t="shared" si="6"/>
        <v>3.912023005428146</v>
      </c>
      <c r="R36" s="19" t="e">
        <f t="shared" si="7"/>
        <v>#NUM!</v>
      </c>
      <c r="S36" s="19">
        <f t="shared" si="8"/>
        <v>2.4952694368235471</v>
      </c>
      <c r="T36" s="19">
        <v>1</v>
      </c>
    </row>
    <row r="37" spans="1:20">
      <c r="A37" s="19">
        <v>32</v>
      </c>
      <c r="B37" s="19" t="s">
        <v>163</v>
      </c>
      <c r="C37" s="19">
        <v>0.09</v>
      </c>
      <c r="D37" s="19">
        <v>0.5</v>
      </c>
      <c r="E37" s="19">
        <v>5</v>
      </c>
      <c r="F37" s="19">
        <v>25</v>
      </c>
      <c r="G37" s="19">
        <v>0</v>
      </c>
      <c r="H37" s="19">
        <v>25</v>
      </c>
      <c r="I37" s="19">
        <v>0.01</v>
      </c>
      <c r="J37" s="19">
        <v>17.875</v>
      </c>
      <c r="K37" s="19" t="s">
        <v>403</v>
      </c>
      <c r="L37" s="19">
        <f t="shared" si="1"/>
        <v>-2.4079456086518722</v>
      </c>
      <c r="M37" s="19">
        <f t="shared" si="2"/>
        <v>-0.69314718055994529</v>
      </c>
      <c r="N37" s="19">
        <f t="shared" si="3"/>
        <v>1.6094379124341003</v>
      </c>
      <c r="O37" s="19">
        <f t="shared" si="4"/>
        <v>3.2188758248682006</v>
      </c>
      <c r="P37" s="19" t="e">
        <f t="shared" si="5"/>
        <v>#NUM!</v>
      </c>
      <c r="Q37" s="19">
        <f t="shared" si="6"/>
        <v>3.2188758248682006</v>
      </c>
      <c r="R37" s="19">
        <f t="shared" si="7"/>
        <v>-4.6051701859880909</v>
      </c>
      <c r="S37" s="19">
        <f t="shared" si="8"/>
        <v>2.8834030885800712</v>
      </c>
      <c r="T37" s="19">
        <v>1</v>
      </c>
    </row>
    <row r="38" spans="1:20">
      <c r="A38" s="19">
        <v>33</v>
      </c>
      <c r="B38" s="19" t="s">
        <v>166</v>
      </c>
      <c r="C38" s="19">
        <v>0.45</v>
      </c>
      <c r="D38" s="19">
        <v>2.2000000000000002</v>
      </c>
      <c r="E38" s="19">
        <v>25</v>
      </c>
      <c r="F38" s="19">
        <v>125</v>
      </c>
      <c r="G38" s="19">
        <v>75</v>
      </c>
      <c r="H38" s="19">
        <v>75</v>
      </c>
      <c r="I38" s="19">
        <v>0</v>
      </c>
      <c r="J38" s="19">
        <v>22.875</v>
      </c>
      <c r="K38" s="19" t="s">
        <v>403</v>
      </c>
      <c r="L38" s="19">
        <f t="shared" si="1"/>
        <v>-0.79850769621777162</v>
      </c>
      <c r="M38" s="19">
        <f t="shared" si="2"/>
        <v>0.78845736036427028</v>
      </c>
      <c r="N38" s="19">
        <f t="shared" si="3"/>
        <v>3.2188758248682006</v>
      </c>
      <c r="O38" s="19">
        <f t="shared" si="4"/>
        <v>4.8283137373023015</v>
      </c>
      <c r="P38" s="19">
        <f t="shared" si="5"/>
        <v>4.3174881135363101</v>
      </c>
      <c r="Q38" s="19">
        <f t="shared" si="6"/>
        <v>4.3174881135363101</v>
      </c>
      <c r="R38" s="19" t="e">
        <f t="shared" si="7"/>
        <v>#NUM!</v>
      </c>
      <c r="S38" s="19">
        <f t="shared" si="8"/>
        <v>3.1300446111615852</v>
      </c>
      <c r="T38" s="19">
        <v>1</v>
      </c>
    </row>
    <row r="39" spans="1:20">
      <c r="A39" s="19">
        <v>34</v>
      </c>
      <c r="B39" s="19" t="s">
        <v>167</v>
      </c>
      <c r="C39" s="19">
        <v>2.5000000000000001E-2</v>
      </c>
      <c r="D39" s="19">
        <v>1</v>
      </c>
      <c r="E39" s="19">
        <v>10</v>
      </c>
      <c r="F39" s="19">
        <v>50</v>
      </c>
      <c r="G39" s="19">
        <v>0</v>
      </c>
      <c r="H39" s="19">
        <v>50</v>
      </c>
      <c r="I39" s="19">
        <v>0</v>
      </c>
      <c r="J39" s="19">
        <v>14.125</v>
      </c>
      <c r="K39" s="19" t="s">
        <v>403</v>
      </c>
      <c r="L39" s="19">
        <f t="shared" si="1"/>
        <v>-3.6888794541139363</v>
      </c>
      <c r="M39" s="19">
        <f t="shared" si="2"/>
        <v>0</v>
      </c>
      <c r="N39" s="19">
        <f t="shared" si="3"/>
        <v>2.3025850929940459</v>
      </c>
      <c r="O39" s="19">
        <f t="shared" si="4"/>
        <v>3.912023005428146</v>
      </c>
      <c r="P39" s="19" t="e">
        <f t="shared" si="5"/>
        <v>#NUM!</v>
      </c>
      <c r="Q39" s="19">
        <f t="shared" si="6"/>
        <v>3.912023005428146</v>
      </c>
      <c r="R39" s="19" t="e">
        <f t="shared" si="7"/>
        <v>#NUM!</v>
      </c>
      <c r="S39" s="19">
        <f t="shared" si="8"/>
        <v>2.6479462770325046</v>
      </c>
      <c r="T39" s="19">
        <v>1</v>
      </c>
    </row>
    <row r="40" spans="1:20">
      <c r="A40" s="19">
        <v>35</v>
      </c>
      <c r="B40" s="19" t="s">
        <v>168</v>
      </c>
      <c r="C40" s="19">
        <v>0.02</v>
      </c>
      <c r="D40" s="19">
        <v>0.2</v>
      </c>
      <c r="E40" s="19">
        <v>5</v>
      </c>
      <c r="F40" s="19">
        <v>30</v>
      </c>
      <c r="G40" s="19">
        <v>0</v>
      </c>
      <c r="H40" s="19">
        <v>30</v>
      </c>
      <c r="I40" s="19">
        <v>0</v>
      </c>
      <c r="J40" s="19">
        <v>7.625</v>
      </c>
      <c r="K40" s="19" t="s">
        <v>403</v>
      </c>
      <c r="L40" s="19">
        <f t="shared" si="1"/>
        <v>-3.912023005428146</v>
      </c>
      <c r="M40" s="19">
        <f t="shared" si="2"/>
        <v>-1.6094379124341003</v>
      </c>
      <c r="N40" s="19">
        <f t="shared" si="3"/>
        <v>1.6094379124341003</v>
      </c>
      <c r="O40" s="19">
        <f t="shared" si="4"/>
        <v>3.4011973816621555</v>
      </c>
      <c r="P40" s="19" t="e">
        <f t="shared" si="5"/>
        <v>#NUM!</v>
      </c>
      <c r="Q40" s="19">
        <f t="shared" si="6"/>
        <v>3.4011973816621555</v>
      </c>
      <c r="R40" s="19" t="e">
        <f t="shared" si="7"/>
        <v>#NUM!</v>
      </c>
      <c r="S40" s="19">
        <f t="shared" si="8"/>
        <v>2.0314323224934752</v>
      </c>
      <c r="T40" s="19">
        <v>1</v>
      </c>
    </row>
    <row r="41" spans="1:20">
      <c r="A41" s="19">
        <v>36</v>
      </c>
      <c r="B41" s="19" t="s">
        <v>169</v>
      </c>
      <c r="C41" s="19">
        <v>0.02</v>
      </c>
      <c r="D41" s="19">
        <v>0.3</v>
      </c>
      <c r="E41" s="19">
        <v>7</v>
      </c>
      <c r="F41" s="19">
        <v>25</v>
      </c>
      <c r="G41" s="19">
        <v>0</v>
      </c>
      <c r="H41" s="19">
        <v>25</v>
      </c>
      <c r="I41" s="19">
        <v>0</v>
      </c>
      <c r="J41" s="19">
        <v>9.875</v>
      </c>
      <c r="K41" s="19" t="s">
        <v>403</v>
      </c>
      <c r="L41" s="19">
        <f t="shared" si="1"/>
        <v>-3.912023005428146</v>
      </c>
      <c r="M41" s="19">
        <f t="shared" si="2"/>
        <v>-1.2039728043259361</v>
      </c>
      <c r="N41" s="19">
        <f t="shared" si="3"/>
        <v>1.9459101490553132</v>
      </c>
      <c r="O41" s="19">
        <f t="shared" si="4"/>
        <v>3.2188758248682006</v>
      </c>
      <c r="P41" s="19" t="e">
        <f t="shared" si="5"/>
        <v>#NUM!</v>
      </c>
      <c r="Q41" s="19">
        <f t="shared" si="6"/>
        <v>3.2188758248682006</v>
      </c>
      <c r="R41" s="19" t="e">
        <f t="shared" si="7"/>
        <v>#NUM!</v>
      </c>
      <c r="S41" s="19">
        <f t="shared" si="8"/>
        <v>2.2900063107871858</v>
      </c>
      <c r="T41" s="19">
        <v>1</v>
      </c>
    </row>
    <row r="42" spans="1:20">
      <c r="A42" s="19">
        <v>37</v>
      </c>
      <c r="B42" s="19" t="s">
        <v>170</v>
      </c>
      <c r="C42" s="19">
        <v>0.375</v>
      </c>
      <c r="D42" s="19">
        <v>1.4</v>
      </c>
      <c r="E42" s="19">
        <v>20</v>
      </c>
      <c r="F42" s="19">
        <v>100</v>
      </c>
      <c r="G42" s="19">
        <v>50</v>
      </c>
      <c r="H42" s="19">
        <v>50</v>
      </c>
      <c r="I42" s="19">
        <v>0.35</v>
      </c>
      <c r="J42" s="19">
        <v>24.375</v>
      </c>
      <c r="K42" s="19" t="s">
        <v>403</v>
      </c>
      <c r="L42" s="19">
        <f t="shared" si="1"/>
        <v>-0.98082925301172619</v>
      </c>
      <c r="M42" s="19">
        <f t="shared" si="2"/>
        <v>0.33647223662121289</v>
      </c>
      <c r="N42" s="19">
        <f t="shared" si="3"/>
        <v>2.9957322735539909</v>
      </c>
      <c r="O42" s="19">
        <f t="shared" si="4"/>
        <v>4.6051701859880918</v>
      </c>
      <c r="P42" s="19">
        <f t="shared" si="5"/>
        <v>3.912023005428146</v>
      </c>
      <c r="Q42" s="19">
        <f t="shared" si="6"/>
        <v>3.912023005428146</v>
      </c>
      <c r="R42" s="19">
        <f t="shared" si="7"/>
        <v>-1.0498221244986778</v>
      </c>
      <c r="S42" s="19">
        <f t="shared" si="8"/>
        <v>3.1935580168839111</v>
      </c>
      <c r="T42" s="19">
        <v>1</v>
      </c>
    </row>
    <row r="43" spans="1:20">
      <c r="A43" s="19">
        <v>38</v>
      </c>
      <c r="B43" s="19" t="s">
        <v>171</v>
      </c>
      <c r="C43" s="19">
        <v>0.02</v>
      </c>
      <c r="D43" s="19">
        <v>0.2</v>
      </c>
      <c r="E43" s="19">
        <v>5</v>
      </c>
      <c r="F43" s="19">
        <v>25</v>
      </c>
      <c r="G43" s="19">
        <v>25</v>
      </c>
      <c r="H43" s="19">
        <v>25</v>
      </c>
      <c r="I43" s="19">
        <v>0</v>
      </c>
      <c r="J43" s="19">
        <v>13.125</v>
      </c>
      <c r="K43" s="19" t="s">
        <v>403</v>
      </c>
      <c r="L43" s="19">
        <f t="shared" si="1"/>
        <v>-3.912023005428146</v>
      </c>
      <c r="M43" s="19">
        <f t="shared" si="2"/>
        <v>-1.6094379124341003</v>
      </c>
      <c r="N43" s="19">
        <f t="shared" si="3"/>
        <v>1.6094379124341003</v>
      </c>
      <c r="O43" s="19">
        <f t="shared" si="4"/>
        <v>3.2188758248682006</v>
      </c>
      <c r="P43" s="19">
        <f t="shared" si="5"/>
        <v>3.2188758248682006</v>
      </c>
      <c r="Q43" s="19">
        <f t="shared" si="6"/>
        <v>3.2188758248682006</v>
      </c>
      <c r="R43" s="19" t="e">
        <f t="shared" si="7"/>
        <v>#NUM!</v>
      </c>
      <c r="S43" s="19">
        <f t="shared" si="8"/>
        <v>2.5745188084776873</v>
      </c>
      <c r="T43" s="19">
        <v>1</v>
      </c>
    </row>
    <row r="44" spans="1:20">
      <c r="A44" s="19">
        <v>39</v>
      </c>
      <c r="B44" s="19" t="s">
        <v>172</v>
      </c>
      <c r="C44" s="19">
        <v>0.25</v>
      </c>
      <c r="D44" s="19">
        <v>1.3</v>
      </c>
      <c r="E44" s="19">
        <v>12</v>
      </c>
      <c r="F44" s="19">
        <v>50</v>
      </c>
      <c r="G44" s="19">
        <v>50</v>
      </c>
      <c r="H44" s="19">
        <v>50</v>
      </c>
      <c r="I44" s="19">
        <v>0</v>
      </c>
      <c r="J44" s="19">
        <v>21.5</v>
      </c>
      <c r="K44" s="19" t="s">
        <v>403</v>
      </c>
      <c r="L44" s="19">
        <f t="shared" si="1"/>
        <v>-1.3862943611198906</v>
      </c>
      <c r="M44" s="19">
        <f t="shared" si="2"/>
        <v>0.26236426446749106</v>
      </c>
      <c r="N44" s="19">
        <f t="shared" si="3"/>
        <v>2.4849066497880004</v>
      </c>
      <c r="O44" s="19">
        <f t="shared" si="4"/>
        <v>3.912023005428146</v>
      </c>
      <c r="P44" s="19">
        <f t="shared" si="5"/>
        <v>3.912023005428146</v>
      </c>
      <c r="Q44" s="19">
        <f t="shared" si="6"/>
        <v>3.912023005428146</v>
      </c>
      <c r="R44" s="19" t="e">
        <f t="shared" si="7"/>
        <v>#NUM!</v>
      </c>
      <c r="S44" s="19">
        <f t="shared" si="8"/>
        <v>3.068052935133617</v>
      </c>
      <c r="T44" s="19">
        <v>1</v>
      </c>
    </row>
    <row r="45" spans="1:20">
      <c r="A45" s="19">
        <v>40</v>
      </c>
      <c r="B45" s="19" t="s">
        <v>173</v>
      </c>
      <c r="C45" s="19">
        <v>0.06</v>
      </c>
      <c r="D45" s="19">
        <v>0.4</v>
      </c>
      <c r="E45" s="19">
        <v>4</v>
      </c>
      <c r="F45" s="19">
        <v>25</v>
      </c>
      <c r="G45" s="19">
        <v>15</v>
      </c>
      <c r="H45" s="19">
        <v>10</v>
      </c>
      <c r="I45" s="19">
        <v>0</v>
      </c>
      <c r="J45" s="19">
        <v>9.375</v>
      </c>
      <c r="K45" s="19" t="s">
        <v>403</v>
      </c>
      <c r="L45" s="19">
        <f t="shared" si="1"/>
        <v>-2.8134107167600364</v>
      </c>
      <c r="M45" s="19">
        <f t="shared" si="2"/>
        <v>-0.916290731874155</v>
      </c>
      <c r="N45" s="19">
        <f t="shared" si="3"/>
        <v>1.3862943611198906</v>
      </c>
      <c r="O45" s="19">
        <f t="shared" si="4"/>
        <v>3.2188758248682006</v>
      </c>
      <c r="P45" s="19">
        <f t="shared" si="5"/>
        <v>2.7080502011022101</v>
      </c>
      <c r="Q45" s="19">
        <f t="shared" si="6"/>
        <v>2.3025850929940459</v>
      </c>
      <c r="R45" s="19" t="e">
        <f t="shared" si="7"/>
        <v>#NUM!</v>
      </c>
      <c r="S45" s="19">
        <f t="shared" si="8"/>
        <v>2.2380465718564744</v>
      </c>
      <c r="T45" s="19">
        <v>1</v>
      </c>
    </row>
    <row r="46" spans="1:20">
      <c r="A46" s="19">
        <v>41</v>
      </c>
      <c r="B46" s="19" t="s">
        <v>174</v>
      </c>
      <c r="C46" s="19">
        <v>0.75</v>
      </c>
      <c r="D46" s="19">
        <v>3</v>
      </c>
      <c r="E46" s="19">
        <v>30</v>
      </c>
      <c r="F46" s="19">
        <v>100</v>
      </c>
      <c r="G46" s="19">
        <v>100</v>
      </c>
      <c r="H46" s="19">
        <v>100</v>
      </c>
      <c r="I46" s="19">
        <v>1</v>
      </c>
      <c r="J46" s="19">
        <v>29.625</v>
      </c>
      <c r="K46" s="19" t="s">
        <v>403</v>
      </c>
      <c r="L46" s="19">
        <f t="shared" si="1"/>
        <v>-0.2876820724517809</v>
      </c>
      <c r="M46" s="19">
        <f t="shared" si="2"/>
        <v>1.0986122886681098</v>
      </c>
      <c r="N46" s="19">
        <f t="shared" si="3"/>
        <v>3.4011973816621555</v>
      </c>
      <c r="O46" s="19">
        <f t="shared" si="4"/>
        <v>4.6051701859880918</v>
      </c>
      <c r="P46" s="19">
        <f t="shared" si="5"/>
        <v>4.6051701859880918</v>
      </c>
      <c r="Q46" s="19">
        <f t="shared" si="6"/>
        <v>4.6051701859880918</v>
      </c>
      <c r="R46" s="19">
        <f t="shared" si="7"/>
        <v>0</v>
      </c>
      <c r="S46" s="19">
        <f t="shared" si="8"/>
        <v>3.3886185994552953</v>
      </c>
      <c r="T46" s="19">
        <v>1</v>
      </c>
    </row>
    <row r="47" spans="1:20">
      <c r="A47" s="19">
        <v>42</v>
      </c>
      <c r="B47" s="19" t="s">
        <v>183</v>
      </c>
      <c r="C47" s="19">
        <v>0.125</v>
      </c>
      <c r="D47" s="19">
        <v>0.5</v>
      </c>
      <c r="E47" s="19">
        <v>5</v>
      </c>
      <c r="F47" s="19">
        <v>30</v>
      </c>
      <c r="G47" s="19">
        <v>20</v>
      </c>
      <c r="H47" s="19">
        <v>50</v>
      </c>
      <c r="I47" s="19">
        <v>0</v>
      </c>
      <c r="J47" s="19">
        <v>13</v>
      </c>
      <c r="K47" s="19" t="s">
        <v>403</v>
      </c>
      <c r="L47" s="19">
        <f t="shared" si="1"/>
        <v>-2.0794415416798357</v>
      </c>
      <c r="M47" s="19">
        <f t="shared" si="2"/>
        <v>-0.69314718055994529</v>
      </c>
      <c r="N47" s="19">
        <f t="shared" si="3"/>
        <v>1.6094379124341003</v>
      </c>
      <c r="O47" s="19">
        <f t="shared" si="4"/>
        <v>3.4011973816621555</v>
      </c>
      <c r="P47" s="19">
        <f t="shared" si="5"/>
        <v>2.9957322735539909</v>
      </c>
      <c r="Q47" s="19">
        <f t="shared" si="6"/>
        <v>3.912023005428146</v>
      </c>
      <c r="R47" s="19" t="e">
        <f t="shared" si="7"/>
        <v>#NUM!</v>
      </c>
      <c r="S47" s="19">
        <f t="shared" si="8"/>
        <v>2.5649493574615367</v>
      </c>
      <c r="T47" s="19">
        <v>1</v>
      </c>
    </row>
    <row r="48" spans="1:20">
      <c r="A48" s="19">
        <v>43</v>
      </c>
      <c r="B48" s="19" t="s">
        <v>176</v>
      </c>
      <c r="C48" s="19">
        <v>1</v>
      </c>
      <c r="D48" s="19">
        <v>3.5</v>
      </c>
      <c r="E48" s="19">
        <v>40</v>
      </c>
      <c r="F48" s="19">
        <v>100</v>
      </c>
      <c r="G48" s="19">
        <v>100</v>
      </c>
      <c r="H48" s="19">
        <v>100</v>
      </c>
      <c r="I48" s="19">
        <v>0</v>
      </c>
      <c r="J48" s="19">
        <v>52.25</v>
      </c>
      <c r="K48" s="19" t="s">
        <v>403</v>
      </c>
      <c r="L48" s="19">
        <f t="shared" si="1"/>
        <v>0</v>
      </c>
      <c r="M48" s="19">
        <f t="shared" si="2"/>
        <v>1.2527629684953681</v>
      </c>
      <c r="N48" s="19">
        <f t="shared" si="3"/>
        <v>3.6888794541139363</v>
      </c>
      <c r="O48" s="19">
        <f t="shared" si="4"/>
        <v>4.6051701859880918</v>
      </c>
      <c r="P48" s="19">
        <f t="shared" si="5"/>
        <v>4.6051701859880918</v>
      </c>
      <c r="Q48" s="19">
        <f t="shared" si="6"/>
        <v>4.6051701859880918</v>
      </c>
      <c r="R48" s="19" t="e">
        <f t="shared" si="7"/>
        <v>#NUM!</v>
      </c>
      <c r="S48" s="19">
        <f t="shared" si="8"/>
        <v>3.9560398908449206</v>
      </c>
      <c r="T48" s="19">
        <v>1</v>
      </c>
    </row>
    <row r="49" spans="1:20">
      <c r="A49" s="19">
        <v>44</v>
      </c>
      <c r="B49" s="19" t="s">
        <v>177</v>
      </c>
      <c r="C49" s="19">
        <v>1</v>
      </c>
      <c r="D49" s="19">
        <v>4</v>
      </c>
      <c r="E49" s="19">
        <v>40</v>
      </c>
      <c r="F49" s="19">
        <v>400</v>
      </c>
      <c r="G49" s="19">
        <v>50</v>
      </c>
      <c r="H49" s="19">
        <v>400</v>
      </c>
      <c r="I49" s="19">
        <v>0.5</v>
      </c>
      <c r="J49" s="19">
        <v>41.25</v>
      </c>
      <c r="K49" s="19" t="s">
        <v>403</v>
      </c>
      <c r="L49" s="19">
        <f t="shared" si="1"/>
        <v>0</v>
      </c>
      <c r="M49" s="19">
        <f t="shared" si="2"/>
        <v>1.3862943611198906</v>
      </c>
      <c r="N49" s="19">
        <f t="shared" si="3"/>
        <v>3.6888794541139363</v>
      </c>
      <c r="O49" s="19">
        <f t="shared" si="4"/>
        <v>5.9914645471079817</v>
      </c>
      <c r="P49" s="19">
        <f t="shared" si="5"/>
        <v>3.912023005428146</v>
      </c>
      <c r="Q49" s="19">
        <f t="shared" si="6"/>
        <v>5.9914645471079817</v>
      </c>
      <c r="R49" s="19">
        <f t="shared" si="7"/>
        <v>-0.69314718055994529</v>
      </c>
      <c r="S49" s="19">
        <f t="shared" si="8"/>
        <v>3.7196511127806899</v>
      </c>
      <c r="T49" s="19">
        <v>1</v>
      </c>
    </row>
    <row r="50" spans="1:20">
      <c r="A50" s="19">
        <v>45</v>
      </c>
      <c r="B50" s="19" t="s">
        <v>34</v>
      </c>
      <c r="C50" s="19">
        <v>0.125</v>
      </c>
      <c r="D50" s="19">
        <v>0.6</v>
      </c>
      <c r="E50" s="19">
        <v>6</v>
      </c>
      <c r="F50" s="19">
        <v>50</v>
      </c>
      <c r="G50" s="19">
        <v>0</v>
      </c>
      <c r="H50" s="19">
        <v>100</v>
      </c>
      <c r="I50" s="19">
        <v>0.5</v>
      </c>
      <c r="J50" s="19">
        <v>11.875</v>
      </c>
      <c r="K50" s="19" t="s">
        <v>403</v>
      </c>
      <c r="L50" s="19">
        <f t="shared" si="1"/>
        <v>-2.0794415416798357</v>
      </c>
      <c r="M50" s="19">
        <f t="shared" si="2"/>
        <v>-0.51082562376599072</v>
      </c>
      <c r="N50" s="19">
        <f t="shared" si="3"/>
        <v>1.791759469228055</v>
      </c>
      <c r="O50" s="19">
        <f t="shared" si="4"/>
        <v>3.912023005428146</v>
      </c>
      <c r="P50" s="19" t="e">
        <f t="shared" si="5"/>
        <v>#NUM!</v>
      </c>
      <c r="Q50" s="19">
        <f t="shared" si="6"/>
        <v>4.6051701859880918</v>
      </c>
      <c r="R50" s="19">
        <f t="shared" si="7"/>
        <v>-0.69314718055994529</v>
      </c>
      <c r="S50" s="19">
        <f t="shared" si="8"/>
        <v>2.474435349920705</v>
      </c>
      <c r="T50" s="19">
        <v>1</v>
      </c>
    </row>
    <row r="51" spans="1:20">
      <c r="A51" s="19">
        <v>46</v>
      </c>
      <c r="B51" s="19" t="s">
        <v>43</v>
      </c>
      <c r="C51" s="19">
        <v>0.25</v>
      </c>
      <c r="D51" s="19">
        <v>1.7</v>
      </c>
      <c r="E51" s="19">
        <v>18</v>
      </c>
      <c r="F51" s="19">
        <v>50</v>
      </c>
      <c r="G51" s="19">
        <v>0</v>
      </c>
      <c r="H51" s="19">
        <v>50</v>
      </c>
      <c r="I51" s="19">
        <v>0</v>
      </c>
      <c r="J51" s="19">
        <v>11.875</v>
      </c>
      <c r="K51" s="19" t="s">
        <v>403</v>
      </c>
      <c r="L51" s="19">
        <f t="shared" si="1"/>
        <v>-1.3862943611198906</v>
      </c>
      <c r="M51" s="19">
        <f t="shared" si="2"/>
        <v>0.53062825106217038</v>
      </c>
      <c r="N51" s="19">
        <f t="shared" si="3"/>
        <v>2.8903717578961645</v>
      </c>
      <c r="O51" s="19">
        <f t="shared" si="4"/>
        <v>3.912023005428146</v>
      </c>
      <c r="P51" s="19" t="e">
        <f t="shared" si="5"/>
        <v>#NUM!</v>
      </c>
      <c r="Q51" s="19">
        <f t="shared" si="6"/>
        <v>3.912023005428146</v>
      </c>
      <c r="R51" s="19" t="e">
        <f t="shared" si="7"/>
        <v>#NUM!</v>
      </c>
      <c r="S51" s="19">
        <f t="shared" si="8"/>
        <v>2.474435349920705</v>
      </c>
      <c r="T51" s="19">
        <v>1</v>
      </c>
    </row>
    <row r="52" spans="1:20">
      <c r="A52" s="19">
        <v>47</v>
      </c>
      <c r="B52" s="19" t="s">
        <v>178</v>
      </c>
      <c r="C52" s="19">
        <v>0.125</v>
      </c>
      <c r="D52" s="19">
        <v>1</v>
      </c>
      <c r="E52" s="19">
        <v>10</v>
      </c>
      <c r="F52" s="19">
        <v>30</v>
      </c>
      <c r="G52" s="19">
        <v>30</v>
      </c>
      <c r="H52" s="19">
        <v>30</v>
      </c>
      <c r="I52" s="19">
        <v>2</v>
      </c>
      <c r="J52" s="19">
        <v>19</v>
      </c>
      <c r="K52" s="19" t="s">
        <v>403</v>
      </c>
      <c r="L52" s="19">
        <f t="shared" si="1"/>
        <v>-2.0794415416798357</v>
      </c>
      <c r="M52" s="19">
        <f t="shared" si="2"/>
        <v>0</v>
      </c>
      <c r="N52" s="19">
        <f t="shared" si="3"/>
        <v>2.3025850929940459</v>
      </c>
      <c r="O52" s="19">
        <f t="shared" si="4"/>
        <v>3.4011973816621555</v>
      </c>
      <c r="P52" s="19">
        <f t="shared" si="5"/>
        <v>3.4011973816621555</v>
      </c>
      <c r="Q52" s="19">
        <f t="shared" si="6"/>
        <v>3.4011973816621555</v>
      </c>
      <c r="R52" s="19">
        <f t="shared" si="7"/>
        <v>0.69314718055994529</v>
      </c>
      <c r="S52" s="19">
        <f t="shared" si="8"/>
        <v>2.9444389791664403</v>
      </c>
      <c r="T52" s="19">
        <v>1</v>
      </c>
    </row>
    <row r="53" spans="1:20">
      <c r="A53" s="19">
        <v>48</v>
      </c>
      <c r="B53" s="19" t="s">
        <v>179</v>
      </c>
      <c r="C53" s="19">
        <v>0.125</v>
      </c>
      <c r="D53" s="19">
        <v>1.2</v>
      </c>
      <c r="E53" s="19">
        <v>10</v>
      </c>
      <c r="F53" s="19">
        <v>50</v>
      </c>
      <c r="G53" s="19">
        <v>25</v>
      </c>
      <c r="H53" s="19">
        <v>50</v>
      </c>
      <c r="I53" s="19">
        <v>0</v>
      </c>
      <c r="J53" s="19">
        <v>17</v>
      </c>
      <c r="K53" s="19" t="s">
        <v>403</v>
      </c>
      <c r="L53" s="19">
        <f t="shared" si="1"/>
        <v>-2.0794415416798357</v>
      </c>
      <c r="M53" s="19">
        <f t="shared" si="2"/>
        <v>0.18232155679395459</v>
      </c>
      <c r="N53" s="19">
        <f t="shared" si="3"/>
        <v>2.3025850929940459</v>
      </c>
      <c r="O53" s="19">
        <f t="shared" si="4"/>
        <v>3.912023005428146</v>
      </c>
      <c r="P53" s="19">
        <f t="shared" si="5"/>
        <v>3.2188758248682006</v>
      </c>
      <c r="Q53" s="19">
        <f t="shared" si="6"/>
        <v>3.912023005428146</v>
      </c>
      <c r="R53" s="19" t="e">
        <f t="shared" si="7"/>
        <v>#NUM!</v>
      </c>
      <c r="S53" s="19">
        <f t="shared" si="8"/>
        <v>2.8332133440562162</v>
      </c>
      <c r="T53" s="19">
        <v>1</v>
      </c>
    </row>
    <row r="54" spans="1:20">
      <c r="A54" s="19">
        <v>49</v>
      </c>
      <c r="B54" s="19" t="s">
        <v>180</v>
      </c>
      <c r="C54" s="19">
        <v>0.22500000000000001</v>
      </c>
      <c r="D54" s="19">
        <v>1.4</v>
      </c>
      <c r="E54" s="19">
        <v>10</v>
      </c>
      <c r="F54" s="19">
        <v>50</v>
      </c>
      <c r="G54" s="19">
        <v>50</v>
      </c>
      <c r="H54" s="19">
        <v>50</v>
      </c>
      <c r="I54" s="19">
        <v>1</v>
      </c>
      <c r="J54" s="19">
        <v>22.5</v>
      </c>
      <c r="K54" s="19" t="s">
        <v>403</v>
      </c>
      <c r="L54" s="19">
        <f t="shared" si="1"/>
        <v>-1.4916548767777169</v>
      </c>
      <c r="M54" s="19">
        <f t="shared" si="2"/>
        <v>0.33647223662121289</v>
      </c>
      <c r="N54" s="19">
        <f t="shared" si="3"/>
        <v>2.3025850929940459</v>
      </c>
      <c r="O54" s="19">
        <f t="shared" si="4"/>
        <v>3.912023005428146</v>
      </c>
      <c r="P54" s="19">
        <f t="shared" si="5"/>
        <v>3.912023005428146</v>
      </c>
      <c r="Q54" s="19">
        <f t="shared" si="6"/>
        <v>3.912023005428146</v>
      </c>
      <c r="R54" s="19">
        <f t="shared" si="7"/>
        <v>0</v>
      </c>
      <c r="S54" s="19">
        <f t="shared" si="8"/>
        <v>3.1135153092103742</v>
      </c>
      <c r="T54" s="19">
        <v>1</v>
      </c>
    </row>
    <row r="55" spans="1:20">
      <c r="A55" s="19">
        <v>50</v>
      </c>
      <c r="B55" s="19" t="s">
        <v>181</v>
      </c>
      <c r="C55" s="19">
        <v>0.215</v>
      </c>
      <c r="D55" s="19">
        <v>1.5</v>
      </c>
      <c r="E55" s="19">
        <v>15</v>
      </c>
      <c r="F55" s="19">
        <v>50</v>
      </c>
      <c r="G55" s="19">
        <v>100</v>
      </c>
      <c r="H55" s="19">
        <v>50</v>
      </c>
      <c r="I55" s="19">
        <v>0.5</v>
      </c>
      <c r="J55" s="19">
        <v>24.875</v>
      </c>
      <c r="K55" s="19" t="s">
        <v>403</v>
      </c>
      <c r="L55" s="19">
        <f t="shared" si="1"/>
        <v>-1.5371172508544744</v>
      </c>
      <c r="M55" s="19">
        <f t="shared" si="2"/>
        <v>0.40546510810816438</v>
      </c>
      <c r="N55" s="19">
        <f t="shared" si="3"/>
        <v>2.7080502011022101</v>
      </c>
      <c r="O55" s="19">
        <f t="shared" si="4"/>
        <v>3.912023005428146</v>
      </c>
      <c r="P55" s="19">
        <f t="shared" si="5"/>
        <v>4.6051701859880918</v>
      </c>
      <c r="Q55" s="19">
        <f t="shared" si="6"/>
        <v>3.912023005428146</v>
      </c>
      <c r="R55" s="19">
        <f t="shared" si="7"/>
        <v>-0.69314718055994529</v>
      </c>
      <c r="S55" s="19">
        <f t="shared" si="8"/>
        <v>3.2138632830446565</v>
      </c>
      <c r="T55" s="19">
        <v>1</v>
      </c>
    </row>
    <row r="56" spans="1:20">
      <c r="A56" s="19">
        <v>1</v>
      </c>
      <c r="B56" s="19" t="s">
        <v>86</v>
      </c>
      <c r="C56" s="19">
        <v>0.375</v>
      </c>
      <c r="D56" s="19">
        <v>1.8</v>
      </c>
      <c r="E56" s="19">
        <v>20</v>
      </c>
      <c r="F56" s="19">
        <v>100</v>
      </c>
      <c r="G56" s="19">
        <v>50</v>
      </c>
      <c r="H56" s="19">
        <v>100</v>
      </c>
      <c r="I56" s="19">
        <v>0</v>
      </c>
      <c r="J56" s="19">
        <v>23</v>
      </c>
      <c r="K56" s="19" t="s">
        <v>405</v>
      </c>
      <c r="L56" s="19">
        <f t="shared" si="1"/>
        <v>-0.98082925301172619</v>
      </c>
      <c r="M56" s="19">
        <f t="shared" si="2"/>
        <v>0.58778666490211906</v>
      </c>
      <c r="N56" s="19">
        <f t="shared" si="3"/>
        <v>2.9957322735539909</v>
      </c>
      <c r="O56" s="19">
        <f t="shared" si="4"/>
        <v>4.6051701859880918</v>
      </c>
      <c r="P56" s="19">
        <f t="shared" si="5"/>
        <v>3.912023005428146</v>
      </c>
      <c r="Q56" s="19">
        <f t="shared" si="6"/>
        <v>4.6051701859880918</v>
      </c>
      <c r="R56" s="19" t="e">
        <f t="shared" si="7"/>
        <v>#NUM!</v>
      </c>
      <c r="S56" s="19">
        <f t="shared" si="8"/>
        <v>3.1354942159291497</v>
      </c>
      <c r="T56" s="19">
        <v>2</v>
      </c>
    </row>
    <row r="57" spans="1:20">
      <c r="A57" s="19">
        <v>2</v>
      </c>
      <c r="B57" s="19" t="s">
        <v>257</v>
      </c>
      <c r="C57" s="19">
        <v>0.5</v>
      </c>
      <c r="D57" s="19">
        <v>2.2999999999999998</v>
      </c>
      <c r="E57" s="19">
        <v>20</v>
      </c>
      <c r="F57" s="19">
        <v>50</v>
      </c>
      <c r="G57" s="19">
        <v>50</v>
      </c>
      <c r="H57" s="19">
        <v>150</v>
      </c>
      <c r="I57" s="19">
        <v>0.5</v>
      </c>
      <c r="J57" s="19">
        <v>38.75</v>
      </c>
      <c r="K57" s="19" t="s">
        <v>405</v>
      </c>
      <c r="L57" s="19">
        <f t="shared" si="1"/>
        <v>-0.69314718055994529</v>
      </c>
      <c r="M57" s="19">
        <f t="shared" si="2"/>
        <v>0.83290912293510388</v>
      </c>
      <c r="N57" s="19">
        <f t="shared" si="3"/>
        <v>2.9957322735539909</v>
      </c>
      <c r="O57" s="19">
        <f t="shared" si="4"/>
        <v>3.912023005428146</v>
      </c>
      <c r="P57" s="19">
        <f t="shared" si="5"/>
        <v>3.912023005428146</v>
      </c>
      <c r="Q57" s="19">
        <f t="shared" si="6"/>
        <v>5.0106352940962555</v>
      </c>
      <c r="R57" s="19">
        <f t="shared" si="7"/>
        <v>-0.69314718055994529</v>
      </c>
      <c r="S57" s="19">
        <f t="shared" si="8"/>
        <v>3.657130755799356</v>
      </c>
      <c r="T57" s="19">
        <v>2</v>
      </c>
    </row>
    <row r="58" spans="1:20">
      <c r="A58" s="19">
        <v>3</v>
      </c>
      <c r="B58" s="19" t="s">
        <v>258</v>
      </c>
      <c r="C58" s="19">
        <v>0.375</v>
      </c>
      <c r="D58" s="19">
        <v>1.5</v>
      </c>
      <c r="E58" s="19">
        <v>15</v>
      </c>
      <c r="F58" s="19">
        <v>150</v>
      </c>
      <c r="G58" s="19">
        <v>50</v>
      </c>
      <c r="H58" s="19">
        <v>150</v>
      </c>
      <c r="I58" s="19">
        <v>0.11</v>
      </c>
      <c r="J58" s="19">
        <v>22.875</v>
      </c>
      <c r="K58" s="19" t="s">
        <v>405</v>
      </c>
      <c r="L58" s="19">
        <f t="shared" si="1"/>
        <v>-0.98082925301172619</v>
      </c>
      <c r="M58" s="19">
        <f t="shared" si="2"/>
        <v>0.40546510810816438</v>
      </c>
      <c r="N58" s="19">
        <f t="shared" si="3"/>
        <v>2.7080502011022101</v>
      </c>
      <c r="O58" s="19">
        <f t="shared" si="4"/>
        <v>5.0106352940962555</v>
      </c>
      <c r="P58" s="19">
        <f t="shared" si="5"/>
        <v>3.912023005428146</v>
      </c>
      <c r="Q58" s="19">
        <f t="shared" si="6"/>
        <v>5.0106352940962555</v>
      </c>
      <c r="R58" s="19">
        <f t="shared" si="7"/>
        <v>-2.2072749131897207</v>
      </c>
      <c r="S58" s="19">
        <f t="shared" si="8"/>
        <v>3.1300446111615852</v>
      </c>
      <c r="T58" s="19">
        <v>2</v>
      </c>
    </row>
    <row r="59" spans="1:20">
      <c r="A59" s="19">
        <v>4</v>
      </c>
      <c r="B59" s="19" t="s">
        <v>259</v>
      </c>
      <c r="C59" s="19">
        <v>0.25</v>
      </c>
      <c r="D59" s="19">
        <v>1.6</v>
      </c>
      <c r="E59" s="19">
        <v>15</v>
      </c>
      <c r="F59" s="19">
        <v>100</v>
      </c>
      <c r="G59" s="19">
        <v>100</v>
      </c>
      <c r="H59" s="19">
        <v>0</v>
      </c>
      <c r="I59" s="19">
        <v>0.25</v>
      </c>
      <c r="J59" s="19">
        <v>21.875</v>
      </c>
      <c r="K59" s="19" t="s">
        <v>405</v>
      </c>
      <c r="L59" s="19">
        <f t="shared" si="1"/>
        <v>-1.3862943611198906</v>
      </c>
      <c r="M59" s="19">
        <f t="shared" si="2"/>
        <v>0.47000362924573563</v>
      </c>
      <c r="N59" s="19">
        <f t="shared" si="3"/>
        <v>2.7080502011022101</v>
      </c>
      <c r="O59" s="19">
        <f t="shared" si="4"/>
        <v>4.6051701859880918</v>
      </c>
      <c r="P59" s="19">
        <f t="shared" si="5"/>
        <v>4.6051701859880918</v>
      </c>
      <c r="Q59" s="19" t="e">
        <f t="shared" si="6"/>
        <v>#NUM!</v>
      </c>
      <c r="R59" s="19">
        <f t="shared" si="7"/>
        <v>-1.3862943611198906</v>
      </c>
      <c r="S59" s="19">
        <f t="shared" si="8"/>
        <v>3.0853444322436783</v>
      </c>
      <c r="T59" s="19">
        <v>2</v>
      </c>
    </row>
    <row r="60" spans="1:20">
      <c r="A60" s="19">
        <v>5</v>
      </c>
      <c r="B60" s="19" t="s">
        <v>260</v>
      </c>
      <c r="C60" s="19">
        <v>0.25</v>
      </c>
      <c r="D60" s="19">
        <v>1.5</v>
      </c>
      <c r="E60" s="19">
        <v>15</v>
      </c>
      <c r="F60" s="19">
        <v>50</v>
      </c>
      <c r="G60" s="19">
        <v>50</v>
      </c>
      <c r="H60" s="19">
        <v>50</v>
      </c>
      <c r="I60" s="19">
        <v>0.2</v>
      </c>
      <c r="J60" s="19">
        <v>18.875</v>
      </c>
      <c r="K60" s="19" t="s">
        <v>405</v>
      </c>
      <c r="L60" s="19">
        <f t="shared" si="1"/>
        <v>-1.3862943611198906</v>
      </c>
      <c r="M60" s="19">
        <f t="shared" si="2"/>
        <v>0.40546510810816438</v>
      </c>
      <c r="N60" s="19">
        <f t="shared" si="3"/>
        <v>2.7080502011022101</v>
      </c>
      <c r="O60" s="19">
        <f t="shared" si="4"/>
        <v>3.912023005428146</v>
      </c>
      <c r="P60" s="19">
        <f t="shared" si="5"/>
        <v>3.912023005428146</v>
      </c>
      <c r="Q60" s="19">
        <f t="shared" si="6"/>
        <v>3.912023005428146</v>
      </c>
      <c r="R60" s="19">
        <f t="shared" si="7"/>
        <v>-1.6094379124341003</v>
      </c>
      <c r="S60" s="19">
        <f t="shared" si="8"/>
        <v>2.9378382951350885</v>
      </c>
      <c r="T60" s="19">
        <v>2</v>
      </c>
    </row>
    <row r="61" spans="1:20">
      <c r="A61" s="19">
        <v>6</v>
      </c>
      <c r="B61" s="19" t="s">
        <v>261</v>
      </c>
      <c r="C61" s="19">
        <v>0.75</v>
      </c>
      <c r="D61" s="19">
        <v>3</v>
      </c>
      <c r="E61" s="19">
        <v>25</v>
      </c>
      <c r="F61" s="19">
        <v>100</v>
      </c>
      <c r="G61" s="19">
        <v>100</v>
      </c>
      <c r="H61" s="19">
        <v>100</v>
      </c>
      <c r="I61" s="19">
        <v>1</v>
      </c>
      <c r="J61" s="19">
        <v>36.75</v>
      </c>
      <c r="K61" s="19" t="s">
        <v>405</v>
      </c>
      <c r="L61" s="19">
        <f t="shared" si="1"/>
        <v>-0.2876820724517809</v>
      </c>
      <c r="M61" s="19">
        <f t="shared" si="2"/>
        <v>1.0986122886681098</v>
      </c>
      <c r="N61" s="19">
        <f t="shared" si="3"/>
        <v>3.2188758248682006</v>
      </c>
      <c r="O61" s="19">
        <f t="shared" si="4"/>
        <v>4.6051701859880918</v>
      </c>
      <c r="P61" s="19">
        <f t="shared" si="5"/>
        <v>4.6051701859880918</v>
      </c>
      <c r="Q61" s="19">
        <f t="shared" si="6"/>
        <v>4.6051701859880918</v>
      </c>
      <c r="R61" s="19">
        <f t="shared" si="7"/>
        <v>0</v>
      </c>
      <c r="S61" s="19">
        <f t="shared" si="8"/>
        <v>3.6041382256588457</v>
      </c>
      <c r="T61" s="19">
        <v>2</v>
      </c>
    </row>
    <row r="62" spans="1:20">
      <c r="A62" s="19">
        <v>7</v>
      </c>
      <c r="B62" s="19" t="s">
        <v>262</v>
      </c>
      <c r="C62" s="19">
        <v>0.375</v>
      </c>
      <c r="D62" s="19">
        <v>1.5</v>
      </c>
      <c r="E62" s="19">
        <v>15</v>
      </c>
      <c r="F62" s="19">
        <v>50</v>
      </c>
      <c r="G62" s="19">
        <v>50</v>
      </c>
      <c r="H62" s="19">
        <v>0</v>
      </c>
      <c r="I62" s="19">
        <v>0.75</v>
      </c>
      <c r="J62" s="19">
        <v>23</v>
      </c>
      <c r="K62" s="19" t="s">
        <v>405</v>
      </c>
      <c r="L62" s="19">
        <f t="shared" si="1"/>
        <v>-0.98082925301172619</v>
      </c>
      <c r="M62" s="19">
        <f t="shared" si="2"/>
        <v>0.40546510810816438</v>
      </c>
      <c r="N62" s="19">
        <f t="shared" si="3"/>
        <v>2.7080502011022101</v>
      </c>
      <c r="O62" s="19">
        <f t="shared" si="4"/>
        <v>3.912023005428146</v>
      </c>
      <c r="P62" s="19">
        <f t="shared" si="5"/>
        <v>3.912023005428146</v>
      </c>
      <c r="Q62" s="19" t="e">
        <f t="shared" si="6"/>
        <v>#NUM!</v>
      </c>
      <c r="R62" s="19">
        <f t="shared" si="7"/>
        <v>-0.2876820724517809</v>
      </c>
      <c r="S62" s="19">
        <f t="shared" si="8"/>
        <v>3.1354942159291497</v>
      </c>
      <c r="T62" s="19">
        <v>2</v>
      </c>
    </row>
    <row r="63" spans="1:20">
      <c r="A63" s="19">
        <v>8</v>
      </c>
      <c r="B63" s="19" t="s">
        <v>263</v>
      </c>
      <c r="C63" s="19">
        <v>0.75</v>
      </c>
      <c r="D63" s="19">
        <v>3.5</v>
      </c>
      <c r="E63" s="19">
        <v>30</v>
      </c>
      <c r="F63" s="19">
        <v>100</v>
      </c>
      <c r="G63" s="19">
        <v>100</v>
      </c>
      <c r="H63" s="19">
        <v>100</v>
      </c>
      <c r="I63" s="19">
        <v>0</v>
      </c>
      <c r="J63" s="19">
        <v>35</v>
      </c>
      <c r="K63" s="19" t="s">
        <v>405</v>
      </c>
      <c r="L63" s="19">
        <f t="shared" si="1"/>
        <v>-0.2876820724517809</v>
      </c>
      <c r="M63" s="19">
        <f t="shared" si="2"/>
        <v>1.2527629684953681</v>
      </c>
      <c r="N63" s="19">
        <f t="shared" si="3"/>
        <v>3.4011973816621555</v>
      </c>
      <c r="O63" s="19">
        <f t="shared" si="4"/>
        <v>4.6051701859880918</v>
      </c>
      <c r="P63" s="19">
        <f t="shared" si="5"/>
        <v>4.6051701859880918</v>
      </c>
      <c r="Q63" s="19">
        <f t="shared" si="6"/>
        <v>4.6051701859880918</v>
      </c>
      <c r="R63" s="19" t="e">
        <f t="shared" si="7"/>
        <v>#NUM!</v>
      </c>
      <c r="S63" s="19">
        <f t="shared" si="8"/>
        <v>3.5553480614894135</v>
      </c>
      <c r="T63" s="19">
        <v>2</v>
      </c>
    </row>
    <row r="64" spans="1:20">
      <c r="A64" s="19">
        <v>9</v>
      </c>
      <c r="B64" s="19" t="s">
        <v>264</v>
      </c>
      <c r="C64" s="19">
        <v>0.15</v>
      </c>
      <c r="D64" s="19">
        <v>0.9</v>
      </c>
      <c r="E64" s="19">
        <v>10</v>
      </c>
      <c r="F64" s="19">
        <v>25</v>
      </c>
      <c r="G64" s="19">
        <v>25</v>
      </c>
      <c r="H64" s="19">
        <v>25</v>
      </c>
      <c r="I64" s="19">
        <v>0</v>
      </c>
      <c r="J64" s="19">
        <v>12.375</v>
      </c>
      <c r="K64" s="19" t="s">
        <v>405</v>
      </c>
      <c r="L64" s="19">
        <f t="shared" si="1"/>
        <v>-1.8971199848858813</v>
      </c>
      <c r="M64" s="19">
        <f t="shared" si="2"/>
        <v>-0.10536051565782628</v>
      </c>
      <c r="N64" s="19">
        <f t="shared" si="3"/>
        <v>2.3025850929940459</v>
      </c>
      <c r="O64" s="19">
        <f t="shared" si="4"/>
        <v>3.2188758248682006</v>
      </c>
      <c r="P64" s="19">
        <f t="shared" si="5"/>
        <v>3.2188758248682006</v>
      </c>
      <c r="Q64" s="19">
        <f t="shared" si="6"/>
        <v>3.2188758248682006</v>
      </c>
      <c r="R64" s="19" t="e">
        <f t="shared" si="7"/>
        <v>#NUM!</v>
      </c>
      <c r="S64" s="19">
        <f t="shared" si="8"/>
        <v>2.515678308454754</v>
      </c>
      <c r="T64" s="19">
        <v>2</v>
      </c>
    </row>
    <row r="65" spans="1:20">
      <c r="A65" s="19">
        <v>10</v>
      </c>
      <c r="B65" s="19" t="s">
        <v>265</v>
      </c>
      <c r="C65" s="19">
        <v>0.5</v>
      </c>
      <c r="D65" s="19">
        <v>2.5</v>
      </c>
      <c r="E65" s="19">
        <v>20</v>
      </c>
      <c r="F65" s="19">
        <v>100</v>
      </c>
      <c r="G65" s="19">
        <v>50</v>
      </c>
      <c r="H65" s="19">
        <v>0</v>
      </c>
      <c r="I65" s="19">
        <v>0.25</v>
      </c>
      <c r="J65" s="19">
        <v>29.125</v>
      </c>
      <c r="K65" s="19" t="s">
        <v>405</v>
      </c>
      <c r="L65" s="19">
        <f t="shared" si="1"/>
        <v>-0.69314718055994529</v>
      </c>
      <c r="M65" s="19">
        <f t="shared" si="2"/>
        <v>0.91629073187415511</v>
      </c>
      <c r="N65" s="19">
        <f t="shared" si="3"/>
        <v>2.9957322735539909</v>
      </c>
      <c r="O65" s="19">
        <f t="shared" si="4"/>
        <v>4.6051701859880918</v>
      </c>
      <c r="P65" s="19">
        <f t="shared" si="5"/>
        <v>3.912023005428146</v>
      </c>
      <c r="Q65" s="19" t="e">
        <f t="shared" si="6"/>
        <v>#NUM!</v>
      </c>
      <c r="R65" s="19">
        <f t="shared" si="7"/>
        <v>-1.3862943611198906</v>
      </c>
      <c r="S65" s="19">
        <f t="shared" si="8"/>
        <v>3.3715969118858649</v>
      </c>
      <c r="T65" s="19">
        <v>2</v>
      </c>
    </row>
    <row r="66" spans="1:20">
      <c r="A66" s="19">
        <v>11</v>
      </c>
      <c r="B66" s="19" t="s">
        <v>266</v>
      </c>
      <c r="C66" s="19">
        <v>0.25</v>
      </c>
      <c r="D66" s="19">
        <v>1.2</v>
      </c>
      <c r="E66" s="19">
        <v>10</v>
      </c>
      <c r="F66" s="19">
        <v>50</v>
      </c>
      <c r="G66" s="19">
        <v>25</v>
      </c>
      <c r="H66" s="19">
        <v>25</v>
      </c>
      <c r="I66" s="19">
        <v>0</v>
      </c>
      <c r="J66" s="19">
        <v>16.625</v>
      </c>
      <c r="K66" s="19" t="s">
        <v>405</v>
      </c>
      <c r="L66" s="19">
        <f t="shared" si="1"/>
        <v>-1.3862943611198906</v>
      </c>
      <c r="M66" s="19">
        <f t="shared" si="2"/>
        <v>0.18232155679395459</v>
      </c>
      <c r="N66" s="19">
        <f t="shared" si="3"/>
        <v>2.3025850929940459</v>
      </c>
      <c r="O66" s="19">
        <f t="shared" si="4"/>
        <v>3.912023005428146</v>
      </c>
      <c r="P66" s="19">
        <f t="shared" si="5"/>
        <v>3.2188758248682006</v>
      </c>
      <c r="Q66" s="19">
        <f t="shared" si="6"/>
        <v>3.2188758248682006</v>
      </c>
      <c r="R66" s="19" t="e">
        <f t="shared" si="7"/>
        <v>#NUM!</v>
      </c>
      <c r="S66" s="19">
        <f t="shared" si="8"/>
        <v>2.810907586541918</v>
      </c>
      <c r="T66" s="19">
        <v>2</v>
      </c>
    </row>
    <row r="67" spans="1:20">
      <c r="A67" s="19">
        <v>12</v>
      </c>
      <c r="B67" s="19" t="s">
        <v>267</v>
      </c>
      <c r="C67" s="19">
        <v>0.75</v>
      </c>
      <c r="D67" s="19">
        <v>3.6</v>
      </c>
      <c r="E67" s="19">
        <v>30</v>
      </c>
      <c r="F67" s="19">
        <v>100</v>
      </c>
      <c r="G67" s="19">
        <v>250</v>
      </c>
      <c r="H67" s="19">
        <v>200</v>
      </c>
      <c r="I67" s="19">
        <v>0</v>
      </c>
      <c r="J67" s="19">
        <v>37.5</v>
      </c>
      <c r="K67" s="19" t="s">
        <v>405</v>
      </c>
      <c r="L67" s="19">
        <f t="shared" si="1"/>
        <v>-0.2876820724517809</v>
      </c>
      <c r="M67" s="19">
        <f t="shared" si="2"/>
        <v>1.2809338454620642</v>
      </c>
      <c r="N67" s="19">
        <f t="shared" si="3"/>
        <v>3.4011973816621555</v>
      </c>
      <c r="O67" s="19">
        <f t="shared" si="4"/>
        <v>4.6051701859880918</v>
      </c>
      <c r="P67" s="19">
        <f t="shared" si="5"/>
        <v>5.521460917862246</v>
      </c>
      <c r="Q67" s="19">
        <f t="shared" si="6"/>
        <v>5.2983173665480363</v>
      </c>
      <c r="R67" s="19" t="e">
        <f t="shared" si="7"/>
        <v>#NUM!</v>
      </c>
      <c r="S67" s="19">
        <f t="shared" si="8"/>
        <v>3.6243409329763652</v>
      </c>
      <c r="T67" s="19">
        <v>2</v>
      </c>
    </row>
    <row r="68" spans="1:20">
      <c r="A68" s="19">
        <v>13</v>
      </c>
      <c r="B68" s="19" t="s">
        <v>268</v>
      </c>
      <c r="C68" s="19">
        <v>0.8</v>
      </c>
      <c r="D68" s="19">
        <v>3.8</v>
      </c>
      <c r="E68" s="19">
        <v>35</v>
      </c>
      <c r="F68" s="19">
        <v>150</v>
      </c>
      <c r="G68" s="19">
        <v>100</v>
      </c>
      <c r="H68" s="19">
        <v>150</v>
      </c>
      <c r="I68" s="19">
        <v>0.75</v>
      </c>
      <c r="J68" s="19">
        <v>33.875</v>
      </c>
      <c r="K68" s="19" t="s">
        <v>405</v>
      </c>
      <c r="L68" s="19">
        <f t="shared" si="1"/>
        <v>-0.22314355131420971</v>
      </c>
      <c r="M68" s="19">
        <f t="shared" si="2"/>
        <v>1.33500106673234</v>
      </c>
      <c r="N68" s="19">
        <f t="shared" si="3"/>
        <v>3.5553480614894135</v>
      </c>
      <c r="O68" s="19">
        <f t="shared" si="4"/>
        <v>5.0106352940962555</v>
      </c>
      <c r="P68" s="19">
        <f t="shared" si="5"/>
        <v>4.6051701859880918</v>
      </c>
      <c r="Q68" s="19">
        <f t="shared" si="6"/>
        <v>5.0106352940962555</v>
      </c>
      <c r="R68" s="19">
        <f t="shared" si="7"/>
        <v>-0.2876820724517809</v>
      </c>
      <c r="S68" s="19">
        <f t="shared" si="8"/>
        <v>3.5226772791998648</v>
      </c>
      <c r="T68" s="19">
        <v>2</v>
      </c>
    </row>
    <row r="69" spans="1:20">
      <c r="A69" s="19">
        <v>14</v>
      </c>
      <c r="B69" s="19" t="s">
        <v>269</v>
      </c>
      <c r="C69" s="19">
        <v>0.4</v>
      </c>
      <c r="D69" s="19">
        <v>2.5</v>
      </c>
      <c r="E69" s="19">
        <v>15</v>
      </c>
      <c r="F69" s="19">
        <v>100</v>
      </c>
      <c r="G69" s="19">
        <v>50</v>
      </c>
      <c r="H69" s="19">
        <v>100</v>
      </c>
      <c r="I69" s="19">
        <v>0.5</v>
      </c>
      <c r="J69" s="19">
        <v>25.875</v>
      </c>
      <c r="K69" s="19" t="s">
        <v>405</v>
      </c>
      <c r="L69" s="19">
        <f t="shared" si="1"/>
        <v>-0.916290731874155</v>
      </c>
      <c r="M69" s="19">
        <f t="shared" si="2"/>
        <v>0.91629073187415511</v>
      </c>
      <c r="N69" s="19">
        <f t="shared" si="3"/>
        <v>2.7080502011022101</v>
      </c>
      <c r="O69" s="19">
        <f t="shared" si="4"/>
        <v>4.6051701859880918</v>
      </c>
      <c r="P69" s="19">
        <f t="shared" si="5"/>
        <v>3.912023005428146</v>
      </c>
      <c r="Q69" s="19">
        <f t="shared" si="6"/>
        <v>4.6051701859880918</v>
      </c>
      <c r="R69" s="19">
        <f t="shared" si="7"/>
        <v>-0.69314718055994529</v>
      </c>
      <c r="S69" s="19">
        <f t="shared" si="8"/>
        <v>3.253277251585533</v>
      </c>
      <c r="T69" s="19">
        <v>2</v>
      </c>
    </row>
    <row r="70" spans="1:20">
      <c r="A70" s="19">
        <v>15</v>
      </c>
      <c r="B70" s="19" t="s">
        <v>270</v>
      </c>
      <c r="C70" s="19">
        <v>0.4</v>
      </c>
      <c r="D70" s="19">
        <v>2.4</v>
      </c>
      <c r="E70" s="19">
        <v>10</v>
      </c>
      <c r="F70" s="19">
        <v>100</v>
      </c>
      <c r="G70" s="19">
        <v>100</v>
      </c>
      <c r="H70" s="19">
        <v>50</v>
      </c>
      <c r="I70" s="19">
        <v>0.1</v>
      </c>
      <c r="J70" s="19">
        <v>29.125</v>
      </c>
      <c r="K70" s="19" t="s">
        <v>405</v>
      </c>
      <c r="L70" s="19">
        <f t="shared" si="1"/>
        <v>-0.916290731874155</v>
      </c>
      <c r="M70" s="19">
        <f t="shared" si="2"/>
        <v>0.87546873735389985</v>
      </c>
      <c r="N70" s="19">
        <f t="shared" si="3"/>
        <v>2.3025850929940459</v>
      </c>
      <c r="O70" s="19">
        <f t="shared" si="4"/>
        <v>4.6051701859880918</v>
      </c>
      <c r="P70" s="19">
        <f t="shared" si="5"/>
        <v>4.6051701859880918</v>
      </c>
      <c r="Q70" s="19">
        <f t="shared" si="6"/>
        <v>3.912023005428146</v>
      </c>
      <c r="R70" s="19">
        <f t="shared" si="7"/>
        <v>-2.3025850929940455</v>
      </c>
      <c r="S70" s="19">
        <f t="shared" si="8"/>
        <v>3.3715969118858649</v>
      </c>
      <c r="T70" s="19">
        <v>2</v>
      </c>
    </row>
    <row r="71" spans="1:20">
      <c r="A71" s="19">
        <v>16</v>
      </c>
      <c r="B71" s="19" t="s">
        <v>271</v>
      </c>
      <c r="C71" s="19">
        <v>0.8</v>
      </c>
      <c r="D71" s="19">
        <v>4.4000000000000004</v>
      </c>
      <c r="E71" s="19">
        <v>40</v>
      </c>
      <c r="F71" s="19">
        <v>150</v>
      </c>
      <c r="G71" s="19">
        <v>150</v>
      </c>
      <c r="H71" s="19">
        <v>100</v>
      </c>
      <c r="I71" s="19">
        <v>0.5</v>
      </c>
      <c r="J71" s="19">
        <v>35.25</v>
      </c>
      <c r="K71" s="19" t="s">
        <v>405</v>
      </c>
      <c r="L71" s="19">
        <f t="shared" ref="L71:L134" si="9">LN(C71)</f>
        <v>-0.22314355131420971</v>
      </c>
      <c r="M71" s="19">
        <f t="shared" ref="M71:M134" si="10">LN(D71)</f>
        <v>1.4816045409242156</v>
      </c>
      <c r="N71" s="19">
        <f t="shared" ref="N71:N134" si="11">LN(E71)</f>
        <v>3.6888794541139363</v>
      </c>
      <c r="O71" s="19">
        <f t="shared" ref="O71:O134" si="12">LN(F71)</f>
        <v>5.0106352940962555</v>
      </c>
      <c r="P71" s="19">
        <f t="shared" ref="P71:P134" si="13">LN(G71)</f>
        <v>5.0106352940962555</v>
      </c>
      <c r="Q71" s="19">
        <f t="shared" ref="Q71:Q134" si="14">LN(H71)</f>
        <v>4.6051701859880918</v>
      </c>
      <c r="R71" s="19">
        <f t="shared" ref="R71:R134" si="15">LN(I71)</f>
        <v>-0.69314718055994529</v>
      </c>
      <c r="S71" s="19">
        <f t="shared" ref="S71:S134" si="16">LN(J71)</f>
        <v>3.5624655292582776</v>
      </c>
      <c r="T71" s="19">
        <v>2</v>
      </c>
    </row>
    <row r="72" spans="1:20">
      <c r="A72" s="19">
        <v>17</v>
      </c>
      <c r="B72" s="19" t="s">
        <v>272</v>
      </c>
      <c r="C72" s="19">
        <v>0.25</v>
      </c>
      <c r="D72" s="19">
        <v>1.1000000000000001</v>
      </c>
      <c r="E72" s="19">
        <v>15</v>
      </c>
      <c r="F72" s="19">
        <v>50</v>
      </c>
      <c r="G72" s="19">
        <v>50</v>
      </c>
      <c r="H72" s="19">
        <v>100</v>
      </c>
      <c r="I72" s="19">
        <v>0</v>
      </c>
      <c r="J72" s="19">
        <v>14.25</v>
      </c>
      <c r="K72" s="19" t="s">
        <v>405</v>
      </c>
      <c r="L72" s="19">
        <f t="shared" si="9"/>
        <v>-1.3862943611198906</v>
      </c>
      <c r="M72" s="19">
        <f t="shared" si="10"/>
        <v>9.5310179804324935E-2</v>
      </c>
      <c r="N72" s="19">
        <f t="shared" si="11"/>
        <v>2.7080502011022101</v>
      </c>
      <c r="O72" s="19">
        <f t="shared" si="12"/>
        <v>3.912023005428146</v>
      </c>
      <c r="P72" s="19">
        <f t="shared" si="13"/>
        <v>3.912023005428146</v>
      </c>
      <c r="Q72" s="19">
        <f t="shared" si="14"/>
        <v>4.6051701859880918</v>
      </c>
      <c r="R72" s="19" t="e">
        <f t="shared" si="15"/>
        <v>#NUM!</v>
      </c>
      <c r="S72" s="19">
        <f t="shared" si="16"/>
        <v>2.6567569067146595</v>
      </c>
      <c r="T72" s="19">
        <v>2</v>
      </c>
    </row>
    <row r="73" spans="1:20">
      <c r="A73" s="19">
        <v>18</v>
      </c>
      <c r="B73" s="19" t="s">
        <v>273</v>
      </c>
      <c r="C73" s="19">
        <v>0.125</v>
      </c>
      <c r="D73" s="19">
        <v>0.6</v>
      </c>
      <c r="E73" s="19">
        <v>5</v>
      </c>
      <c r="F73" s="19">
        <v>20</v>
      </c>
      <c r="G73" s="19">
        <v>20</v>
      </c>
      <c r="H73" s="19">
        <v>20</v>
      </c>
      <c r="I73" s="19">
        <v>0.1</v>
      </c>
      <c r="J73" s="19">
        <v>12.25</v>
      </c>
      <c r="K73" s="19" t="s">
        <v>405</v>
      </c>
      <c r="L73" s="19">
        <f t="shared" si="9"/>
        <v>-2.0794415416798357</v>
      </c>
      <c r="M73" s="19">
        <f t="shared" si="10"/>
        <v>-0.51082562376599072</v>
      </c>
      <c r="N73" s="19">
        <f t="shared" si="11"/>
        <v>1.6094379124341003</v>
      </c>
      <c r="O73" s="19">
        <f t="shared" si="12"/>
        <v>2.9957322735539909</v>
      </c>
      <c r="P73" s="19">
        <f t="shared" si="13"/>
        <v>2.9957322735539909</v>
      </c>
      <c r="Q73" s="19">
        <f t="shared" si="14"/>
        <v>2.9957322735539909</v>
      </c>
      <c r="R73" s="19">
        <f t="shared" si="15"/>
        <v>-2.3025850929940455</v>
      </c>
      <c r="S73" s="19">
        <f t="shared" si="16"/>
        <v>2.5055259369907361</v>
      </c>
      <c r="T73" s="19">
        <v>2</v>
      </c>
    </row>
    <row r="74" spans="1:20">
      <c r="A74" s="19">
        <v>19</v>
      </c>
      <c r="B74" s="19" t="s">
        <v>274</v>
      </c>
      <c r="C74" s="19">
        <v>0.4</v>
      </c>
      <c r="D74" s="19">
        <v>2.2999999999999998</v>
      </c>
      <c r="E74" s="19">
        <v>15</v>
      </c>
      <c r="F74" s="19">
        <v>100</v>
      </c>
      <c r="G74" s="19">
        <v>50</v>
      </c>
      <c r="H74" s="19">
        <v>100</v>
      </c>
      <c r="I74" s="19">
        <v>0.5</v>
      </c>
      <c r="J74" s="19">
        <v>20.875</v>
      </c>
      <c r="K74" s="19" t="s">
        <v>405</v>
      </c>
      <c r="L74" s="19">
        <f t="shared" si="9"/>
        <v>-0.916290731874155</v>
      </c>
      <c r="M74" s="19">
        <f t="shared" si="10"/>
        <v>0.83290912293510388</v>
      </c>
      <c r="N74" s="19">
        <f t="shared" si="11"/>
        <v>2.7080502011022101</v>
      </c>
      <c r="O74" s="19">
        <f t="shared" si="12"/>
        <v>4.6051701859880918</v>
      </c>
      <c r="P74" s="19">
        <f t="shared" si="13"/>
        <v>3.912023005428146</v>
      </c>
      <c r="Q74" s="19">
        <f t="shared" si="14"/>
        <v>4.6051701859880918</v>
      </c>
      <c r="R74" s="19">
        <f t="shared" si="15"/>
        <v>-0.69314718055994529</v>
      </c>
      <c r="S74" s="19">
        <f t="shared" si="16"/>
        <v>3.0385522707369192</v>
      </c>
      <c r="T74" s="19">
        <v>2</v>
      </c>
    </row>
    <row r="75" spans="1:20">
      <c r="A75" s="19">
        <v>20</v>
      </c>
      <c r="B75" s="19" t="s">
        <v>278</v>
      </c>
      <c r="C75" s="19">
        <v>0.25</v>
      </c>
      <c r="D75" s="19">
        <v>1.3</v>
      </c>
      <c r="E75" s="19">
        <v>15</v>
      </c>
      <c r="F75" s="19">
        <v>50</v>
      </c>
      <c r="G75" s="19">
        <v>100</v>
      </c>
      <c r="H75" s="19">
        <v>50</v>
      </c>
      <c r="I75" s="19">
        <v>0.25</v>
      </c>
      <c r="J75" s="19">
        <v>19.625</v>
      </c>
      <c r="K75" s="19" t="s">
        <v>405</v>
      </c>
      <c r="L75" s="19">
        <f t="shared" si="9"/>
        <v>-1.3862943611198906</v>
      </c>
      <c r="M75" s="19">
        <f t="shared" si="10"/>
        <v>0.26236426446749106</v>
      </c>
      <c r="N75" s="19">
        <f t="shared" si="11"/>
        <v>2.7080502011022101</v>
      </c>
      <c r="O75" s="19">
        <f t="shared" si="12"/>
        <v>3.912023005428146</v>
      </c>
      <c r="P75" s="19">
        <f t="shared" si="13"/>
        <v>4.6051701859880918</v>
      </c>
      <c r="Q75" s="19">
        <f t="shared" si="14"/>
        <v>3.912023005428146</v>
      </c>
      <c r="R75" s="19">
        <f t="shared" si="15"/>
        <v>-1.3862943611198906</v>
      </c>
      <c r="S75" s="19">
        <f t="shared" si="16"/>
        <v>2.976804263668472</v>
      </c>
      <c r="T75" s="19">
        <v>2</v>
      </c>
    </row>
    <row r="76" spans="1:20">
      <c r="A76" s="19">
        <v>21</v>
      </c>
      <c r="B76" s="19" t="s">
        <v>276</v>
      </c>
      <c r="C76" s="19">
        <v>0.25</v>
      </c>
      <c r="D76" s="19">
        <v>1.5</v>
      </c>
      <c r="E76" s="19">
        <v>10</v>
      </c>
      <c r="F76" s="19">
        <v>150</v>
      </c>
      <c r="G76" s="19">
        <v>75</v>
      </c>
      <c r="H76" s="19">
        <v>150</v>
      </c>
      <c r="I76" s="19">
        <v>0.1</v>
      </c>
      <c r="J76" s="19">
        <v>14.875</v>
      </c>
      <c r="K76" s="19" t="s">
        <v>405</v>
      </c>
      <c r="L76" s="19">
        <f t="shared" si="9"/>
        <v>-1.3862943611198906</v>
      </c>
      <c r="M76" s="19">
        <f t="shared" si="10"/>
        <v>0.40546510810816438</v>
      </c>
      <c r="N76" s="19">
        <f t="shared" si="11"/>
        <v>2.3025850929940459</v>
      </c>
      <c r="O76" s="19">
        <f t="shared" si="12"/>
        <v>5.0106352940962555</v>
      </c>
      <c r="P76" s="19">
        <f t="shared" si="13"/>
        <v>4.3174881135363101</v>
      </c>
      <c r="Q76" s="19">
        <f t="shared" si="14"/>
        <v>5.0106352940962555</v>
      </c>
      <c r="R76" s="19">
        <f t="shared" si="15"/>
        <v>-2.3025850929940455</v>
      </c>
      <c r="S76" s="19">
        <f t="shared" si="16"/>
        <v>2.6996819514316934</v>
      </c>
      <c r="T76" s="19">
        <v>2</v>
      </c>
    </row>
    <row r="77" spans="1:20">
      <c r="A77" s="19">
        <v>22</v>
      </c>
      <c r="B77" s="19" t="s">
        <v>277</v>
      </c>
      <c r="C77" s="19">
        <v>0.25</v>
      </c>
      <c r="D77" s="19">
        <v>1.2</v>
      </c>
      <c r="E77" s="19">
        <v>10</v>
      </c>
      <c r="F77" s="19">
        <v>50</v>
      </c>
      <c r="G77" s="19">
        <v>20</v>
      </c>
      <c r="H77" s="19">
        <v>50</v>
      </c>
      <c r="I77" s="19">
        <v>0.45</v>
      </c>
      <c r="J77" s="19">
        <v>15</v>
      </c>
      <c r="K77" s="19" t="s">
        <v>405</v>
      </c>
      <c r="L77" s="19">
        <f t="shared" si="9"/>
        <v>-1.3862943611198906</v>
      </c>
      <c r="M77" s="19">
        <f t="shared" si="10"/>
        <v>0.18232155679395459</v>
      </c>
      <c r="N77" s="19">
        <f t="shared" si="11"/>
        <v>2.3025850929940459</v>
      </c>
      <c r="O77" s="19">
        <f t="shared" si="12"/>
        <v>3.912023005428146</v>
      </c>
      <c r="P77" s="19">
        <f t="shared" si="13"/>
        <v>2.9957322735539909</v>
      </c>
      <c r="Q77" s="19">
        <f t="shared" si="14"/>
        <v>3.912023005428146</v>
      </c>
      <c r="R77" s="19">
        <f t="shared" si="15"/>
        <v>-0.79850769621777162</v>
      </c>
      <c r="S77" s="19">
        <f t="shared" si="16"/>
        <v>2.7080502011022101</v>
      </c>
      <c r="T77" s="19">
        <v>2</v>
      </c>
    </row>
    <row r="78" spans="1:20">
      <c r="A78" s="19">
        <v>23</v>
      </c>
      <c r="B78" s="19" t="s">
        <v>203</v>
      </c>
      <c r="C78" s="19">
        <v>0.5</v>
      </c>
      <c r="D78" s="19">
        <v>2</v>
      </c>
      <c r="E78" s="19">
        <v>20</v>
      </c>
      <c r="F78" s="19">
        <v>150</v>
      </c>
      <c r="G78" s="19">
        <v>150</v>
      </c>
      <c r="H78" s="19">
        <v>100</v>
      </c>
      <c r="I78" s="19">
        <v>0</v>
      </c>
      <c r="J78" s="19">
        <v>19.625</v>
      </c>
      <c r="K78" s="19" t="s">
        <v>405</v>
      </c>
      <c r="L78" s="19">
        <f t="shared" si="9"/>
        <v>-0.69314718055994529</v>
      </c>
      <c r="M78" s="19">
        <f t="shared" si="10"/>
        <v>0.69314718055994529</v>
      </c>
      <c r="N78" s="19">
        <f t="shared" si="11"/>
        <v>2.9957322735539909</v>
      </c>
      <c r="O78" s="19">
        <f t="shared" si="12"/>
        <v>5.0106352940962555</v>
      </c>
      <c r="P78" s="19">
        <f t="shared" si="13"/>
        <v>5.0106352940962555</v>
      </c>
      <c r="Q78" s="19">
        <f t="shared" si="14"/>
        <v>4.6051701859880918</v>
      </c>
      <c r="R78" s="19" t="e">
        <f t="shared" si="15"/>
        <v>#NUM!</v>
      </c>
      <c r="S78" s="19">
        <f t="shared" si="16"/>
        <v>2.976804263668472</v>
      </c>
      <c r="T78" s="19">
        <v>2</v>
      </c>
    </row>
    <row r="79" spans="1:20">
      <c r="A79" s="19">
        <v>24</v>
      </c>
      <c r="B79" s="19" t="s">
        <v>224</v>
      </c>
      <c r="C79" s="19">
        <v>0.75</v>
      </c>
      <c r="D79" s="19">
        <v>3.5</v>
      </c>
      <c r="E79" s="19">
        <v>30</v>
      </c>
      <c r="F79" s="19">
        <v>150</v>
      </c>
      <c r="G79" s="19">
        <v>100</v>
      </c>
      <c r="H79" s="19">
        <v>150</v>
      </c>
      <c r="I79" s="19">
        <v>0.75</v>
      </c>
      <c r="J79" s="19">
        <v>32.5</v>
      </c>
      <c r="K79" s="19" t="s">
        <v>405</v>
      </c>
      <c r="L79" s="19">
        <f t="shared" si="9"/>
        <v>-0.2876820724517809</v>
      </c>
      <c r="M79" s="19">
        <f t="shared" si="10"/>
        <v>1.2527629684953681</v>
      </c>
      <c r="N79" s="19">
        <f t="shared" si="11"/>
        <v>3.4011973816621555</v>
      </c>
      <c r="O79" s="19">
        <f t="shared" si="12"/>
        <v>5.0106352940962555</v>
      </c>
      <c r="P79" s="19">
        <f t="shared" si="13"/>
        <v>4.6051701859880918</v>
      </c>
      <c r="Q79" s="19">
        <f t="shared" si="14"/>
        <v>5.0106352940962555</v>
      </c>
      <c r="R79" s="19">
        <f t="shared" si="15"/>
        <v>-0.2876820724517809</v>
      </c>
      <c r="S79" s="19">
        <f t="shared" si="16"/>
        <v>3.4812400893356918</v>
      </c>
      <c r="T79" s="19">
        <v>2</v>
      </c>
    </row>
    <row r="80" spans="1:20">
      <c r="A80" s="19">
        <v>25</v>
      </c>
      <c r="B80" s="19" t="s">
        <v>278</v>
      </c>
      <c r="C80" s="19">
        <v>0.25</v>
      </c>
      <c r="D80" s="19">
        <v>1.4</v>
      </c>
      <c r="E80" s="19">
        <v>20</v>
      </c>
      <c r="F80" s="19">
        <v>50</v>
      </c>
      <c r="G80" s="19">
        <v>50</v>
      </c>
      <c r="H80" s="19">
        <v>100</v>
      </c>
      <c r="I80" s="19">
        <v>0.75</v>
      </c>
      <c r="J80" s="19">
        <v>20.5</v>
      </c>
      <c r="K80" s="19" t="s">
        <v>405</v>
      </c>
      <c r="L80" s="19">
        <f t="shared" si="9"/>
        <v>-1.3862943611198906</v>
      </c>
      <c r="M80" s="19">
        <f t="shared" si="10"/>
        <v>0.33647223662121289</v>
      </c>
      <c r="N80" s="19">
        <f t="shared" si="11"/>
        <v>2.9957322735539909</v>
      </c>
      <c r="O80" s="19">
        <f t="shared" si="12"/>
        <v>3.912023005428146</v>
      </c>
      <c r="P80" s="19">
        <f t="shared" si="13"/>
        <v>3.912023005428146</v>
      </c>
      <c r="Q80" s="19">
        <f t="shared" si="14"/>
        <v>4.6051701859880918</v>
      </c>
      <c r="R80" s="19">
        <f t="shared" si="15"/>
        <v>-0.2876820724517809</v>
      </c>
      <c r="S80" s="19">
        <f t="shared" si="16"/>
        <v>3.0204248861443626</v>
      </c>
      <c r="T80" s="19">
        <v>2</v>
      </c>
    </row>
    <row r="81" spans="1:20">
      <c r="A81" s="19">
        <v>26</v>
      </c>
      <c r="B81" s="19" t="s">
        <v>279</v>
      </c>
      <c r="C81" s="19">
        <v>0.6</v>
      </c>
      <c r="D81" s="19">
        <v>2.8</v>
      </c>
      <c r="E81" s="19">
        <v>26</v>
      </c>
      <c r="F81" s="19">
        <v>100</v>
      </c>
      <c r="G81" s="19">
        <v>100</v>
      </c>
      <c r="H81" s="19">
        <v>100</v>
      </c>
      <c r="I81" s="19">
        <v>0.2</v>
      </c>
      <c r="J81" s="19">
        <v>22.125</v>
      </c>
      <c r="K81" s="19" t="s">
        <v>405</v>
      </c>
      <c r="L81" s="19">
        <f t="shared" si="9"/>
        <v>-0.51082562376599072</v>
      </c>
      <c r="M81" s="19">
        <f t="shared" si="10"/>
        <v>1.0296194171811581</v>
      </c>
      <c r="N81" s="19">
        <f t="shared" si="11"/>
        <v>3.2580965380214821</v>
      </c>
      <c r="O81" s="19">
        <f t="shared" si="12"/>
        <v>4.6051701859880918</v>
      </c>
      <c r="P81" s="19">
        <f t="shared" si="13"/>
        <v>4.6051701859880918</v>
      </c>
      <c r="Q81" s="19">
        <f t="shared" si="14"/>
        <v>4.6051701859880918</v>
      </c>
      <c r="R81" s="19">
        <f t="shared" si="15"/>
        <v>-1.6094379124341003</v>
      </c>
      <c r="S81" s="19">
        <f t="shared" si="16"/>
        <v>3.0967081908939931</v>
      </c>
      <c r="T81" s="19">
        <v>2</v>
      </c>
    </row>
    <row r="82" spans="1:20">
      <c r="A82" s="19">
        <v>27</v>
      </c>
      <c r="B82" s="19" t="s">
        <v>280</v>
      </c>
      <c r="C82" s="19">
        <v>0.8</v>
      </c>
      <c r="D82" s="19">
        <v>4</v>
      </c>
      <c r="E82" s="19">
        <v>40</v>
      </c>
      <c r="F82" s="19">
        <v>150</v>
      </c>
      <c r="G82" s="19">
        <v>100</v>
      </c>
      <c r="H82" s="19">
        <v>150</v>
      </c>
      <c r="I82" s="19">
        <v>0.5</v>
      </c>
      <c r="J82" s="19">
        <v>34.75</v>
      </c>
      <c r="K82" s="19" t="s">
        <v>405</v>
      </c>
      <c r="L82" s="19">
        <f t="shared" si="9"/>
        <v>-0.22314355131420971</v>
      </c>
      <c r="M82" s="19">
        <f t="shared" si="10"/>
        <v>1.3862943611198906</v>
      </c>
      <c r="N82" s="19">
        <f t="shared" si="11"/>
        <v>3.6888794541139363</v>
      </c>
      <c r="O82" s="19">
        <f t="shared" si="12"/>
        <v>5.0106352940962555</v>
      </c>
      <c r="P82" s="19">
        <f t="shared" si="13"/>
        <v>4.6051701859880918</v>
      </c>
      <c r="Q82" s="19">
        <f t="shared" si="14"/>
        <v>5.0106352940962555</v>
      </c>
      <c r="R82" s="19">
        <f t="shared" si="15"/>
        <v>-0.69314718055994529</v>
      </c>
      <c r="S82" s="19">
        <f t="shared" si="16"/>
        <v>3.5481795720108011</v>
      </c>
      <c r="T82" s="19">
        <v>2</v>
      </c>
    </row>
    <row r="83" spans="1:20">
      <c r="A83" s="19">
        <v>28</v>
      </c>
      <c r="B83" s="19" t="s">
        <v>281</v>
      </c>
      <c r="C83" s="19">
        <v>0.3</v>
      </c>
      <c r="D83" s="19">
        <v>1.7</v>
      </c>
      <c r="E83" s="19">
        <v>15</v>
      </c>
      <c r="F83" s="19">
        <v>100</v>
      </c>
      <c r="G83" s="19">
        <v>50</v>
      </c>
      <c r="H83" s="19">
        <v>50</v>
      </c>
      <c r="I83" s="19">
        <v>0</v>
      </c>
      <c r="J83" s="19">
        <v>15.625</v>
      </c>
      <c r="K83" s="19" t="s">
        <v>405</v>
      </c>
      <c r="L83" s="19">
        <f t="shared" si="9"/>
        <v>-1.2039728043259361</v>
      </c>
      <c r="M83" s="19">
        <f t="shared" si="10"/>
        <v>0.53062825106217038</v>
      </c>
      <c r="N83" s="19">
        <f t="shared" si="11"/>
        <v>2.7080502011022101</v>
      </c>
      <c r="O83" s="19">
        <f t="shared" si="12"/>
        <v>4.6051701859880918</v>
      </c>
      <c r="P83" s="19">
        <f t="shared" si="13"/>
        <v>3.912023005428146</v>
      </c>
      <c r="Q83" s="19">
        <f t="shared" si="14"/>
        <v>3.912023005428146</v>
      </c>
      <c r="R83" s="19" t="e">
        <f t="shared" si="15"/>
        <v>#NUM!</v>
      </c>
      <c r="S83" s="19">
        <f t="shared" si="16"/>
        <v>2.7488721956224653</v>
      </c>
      <c r="T83" s="19">
        <v>2</v>
      </c>
    </row>
    <row r="84" spans="1:20">
      <c r="A84" s="19">
        <v>29</v>
      </c>
      <c r="B84" s="19" t="s">
        <v>282</v>
      </c>
      <c r="C84" s="19">
        <v>0.25</v>
      </c>
      <c r="D84" s="19">
        <v>1.6</v>
      </c>
      <c r="E84" s="19">
        <v>20</v>
      </c>
      <c r="F84" s="19">
        <v>50</v>
      </c>
      <c r="G84" s="19">
        <v>100</v>
      </c>
      <c r="H84" s="19">
        <v>50</v>
      </c>
      <c r="I84" s="19">
        <v>0.1</v>
      </c>
      <c r="J84" s="19">
        <v>14.25</v>
      </c>
      <c r="K84" s="19" t="s">
        <v>405</v>
      </c>
      <c r="L84" s="19">
        <f t="shared" si="9"/>
        <v>-1.3862943611198906</v>
      </c>
      <c r="M84" s="19">
        <f t="shared" si="10"/>
        <v>0.47000362924573563</v>
      </c>
      <c r="N84" s="19">
        <f t="shared" si="11"/>
        <v>2.9957322735539909</v>
      </c>
      <c r="O84" s="19">
        <f t="shared" si="12"/>
        <v>3.912023005428146</v>
      </c>
      <c r="P84" s="19">
        <f t="shared" si="13"/>
        <v>4.6051701859880918</v>
      </c>
      <c r="Q84" s="19">
        <f t="shared" si="14"/>
        <v>3.912023005428146</v>
      </c>
      <c r="R84" s="19">
        <f t="shared" si="15"/>
        <v>-2.3025850929940455</v>
      </c>
      <c r="S84" s="19">
        <f t="shared" si="16"/>
        <v>2.6567569067146595</v>
      </c>
      <c r="T84" s="19">
        <v>2</v>
      </c>
    </row>
    <row r="85" spans="1:20">
      <c r="A85" s="19">
        <v>30</v>
      </c>
      <c r="B85" s="19" t="s">
        <v>283</v>
      </c>
      <c r="C85" s="19">
        <v>0.25</v>
      </c>
      <c r="D85" s="19">
        <v>1.5</v>
      </c>
      <c r="E85" s="19">
        <v>18</v>
      </c>
      <c r="F85" s="19">
        <v>100</v>
      </c>
      <c r="G85" s="19">
        <v>50</v>
      </c>
      <c r="H85" s="19">
        <v>50</v>
      </c>
      <c r="I85" s="19">
        <v>0</v>
      </c>
      <c r="J85" s="19">
        <v>14</v>
      </c>
      <c r="K85" s="19" t="s">
        <v>405</v>
      </c>
      <c r="L85" s="19">
        <f t="shared" si="9"/>
        <v>-1.3862943611198906</v>
      </c>
      <c r="M85" s="19">
        <f t="shared" si="10"/>
        <v>0.40546510810816438</v>
      </c>
      <c r="N85" s="19">
        <f t="shared" si="11"/>
        <v>2.8903717578961645</v>
      </c>
      <c r="O85" s="19">
        <f t="shared" si="12"/>
        <v>4.6051701859880918</v>
      </c>
      <c r="P85" s="19">
        <f t="shared" si="13"/>
        <v>3.912023005428146</v>
      </c>
      <c r="Q85" s="19">
        <f t="shared" si="14"/>
        <v>3.912023005428146</v>
      </c>
      <c r="R85" s="19" t="e">
        <f t="shared" si="15"/>
        <v>#NUM!</v>
      </c>
      <c r="S85" s="19">
        <f t="shared" si="16"/>
        <v>2.6390573296152584</v>
      </c>
      <c r="T85" s="19">
        <v>2</v>
      </c>
    </row>
    <row r="86" spans="1:20">
      <c r="A86" s="19">
        <v>31</v>
      </c>
      <c r="B86" s="19" t="s">
        <v>249</v>
      </c>
      <c r="C86" s="19">
        <v>0.28000000000000003</v>
      </c>
      <c r="D86" s="19">
        <v>1.7</v>
      </c>
      <c r="E86" s="19">
        <v>16</v>
      </c>
      <c r="F86" s="19">
        <v>50</v>
      </c>
      <c r="G86" s="19">
        <v>50</v>
      </c>
      <c r="H86" s="19">
        <v>0</v>
      </c>
      <c r="I86" s="19">
        <v>0</v>
      </c>
      <c r="J86" s="19">
        <v>20.25</v>
      </c>
      <c r="K86" s="19" t="s">
        <v>405</v>
      </c>
      <c r="L86" s="19">
        <f t="shared" si="9"/>
        <v>-1.2729656758128873</v>
      </c>
      <c r="M86" s="19">
        <f t="shared" si="10"/>
        <v>0.53062825106217038</v>
      </c>
      <c r="N86" s="19">
        <f t="shared" si="11"/>
        <v>2.7725887222397811</v>
      </c>
      <c r="O86" s="19">
        <f t="shared" si="12"/>
        <v>3.912023005428146</v>
      </c>
      <c r="P86" s="19">
        <f t="shared" si="13"/>
        <v>3.912023005428146</v>
      </c>
      <c r="Q86" s="19" t="e">
        <f t="shared" si="14"/>
        <v>#NUM!</v>
      </c>
      <c r="R86" s="19" t="e">
        <f t="shared" si="15"/>
        <v>#NUM!</v>
      </c>
      <c r="S86" s="19">
        <f t="shared" si="16"/>
        <v>3.0081547935525483</v>
      </c>
      <c r="T86" s="19">
        <v>2</v>
      </c>
    </row>
    <row r="87" spans="1:20">
      <c r="A87" s="19">
        <v>32</v>
      </c>
      <c r="B87" s="19" t="s">
        <v>223</v>
      </c>
      <c r="C87" s="19">
        <v>1</v>
      </c>
      <c r="D87" s="19">
        <v>4.8</v>
      </c>
      <c r="E87" s="19">
        <v>60</v>
      </c>
      <c r="F87" s="19">
        <v>200</v>
      </c>
      <c r="G87" s="19">
        <v>0</v>
      </c>
      <c r="H87" s="19">
        <v>200</v>
      </c>
      <c r="I87" s="19">
        <v>0</v>
      </c>
      <c r="J87" s="19">
        <v>59.5</v>
      </c>
      <c r="K87" s="19" t="s">
        <v>405</v>
      </c>
      <c r="L87" s="19">
        <f t="shared" si="9"/>
        <v>0</v>
      </c>
      <c r="M87" s="19">
        <f t="shared" si="10"/>
        <v>1.5686159179138452</v>
      </c>
      <c r="N87" s="19">
        <f t="shared" si="11"/>
        <v>4.0943445622221004</v>
      </c>
      <c r="O87" s="19">
        <f t="shared" si="12"/>
        <v>5.2983173665480363</v>
      </c>
      <c r="P87" s="19" t="e">
        <f t="shared" si="13"/>
        <v>#NUM!</v>
      </c>
      <c r="Q87" s="19">
        <f t="shared" si="14"/>
        <v>5.2983173665480363</v>
      </c>
      <c r="R87" s="19" t="e">
        <f t="shared" si="15"/>
        <v>#NUM!</v>
      </c>
      <c r="S87" s="19">
        <f t="shared" si="16"/>
        <v>4.0859763125515842</v>
      </c>
      <c r="T87" s="19">
        <v>2</v>
      </c>
    </row>
    <row r="88" spans="1:20">
      <c r="A88" s="19">
        <v>33</v>
      </c>
      <c r="B88" s="19" t="s">
        <v>250</v>
      </c>
      <c r="C88" s="19">
        <v>0.5</v>
      </c>
      <c r="D88" s="19">
        <v>2.6</v>
      </c>
      <c r="E88" s="19">
        <v>20</v>
      </c>
      <c r="F88" s="19">
        <v>100</v>
      </c>
      <c r="G88" s="19">
        <v>50</v>
      </c>
      <c r="H88" s="19">
        <v>300</v>
      </c>
      <c r="I88" s="19">
        <v>0</v>
      </c>
      <c r="J88" s="19">
        <v>27.125</v>
      </c>
      <c r="K88" s="19" t="s">
        <v>405</v>
      </c>
      <c r="L88" s="19">
        <f t="shared" si="9"/>
        <v>-0.69314718055994529</v>
      </c>
      <c r="M88" s="19">
        <f t="shared" si="10"/>
        <v>0.95551144502743635</v>
      </c>
      <c r="N88" s="19">
        <f t="shared" si="11"/>
        <v>2.9957322735539909</v>
      </c>
      <c r="O88" s="19">
        <f t="shared" si="12"/>
        <v>4.6051701859880918</v>
      </c>
      <c r="P88" s="19">
        <f t="shared" si="13"/>
        <v>3.912023005428146</v>
      </c>
      <c r="Q88" s="19">
        <f t="shared" si="14"/>
        <v>5.7037824746562009</v>
      </c>
      <c r="R88" s="19" t="e">
        <f t="shared" si="15"/>
        <v>#NUM!</v>
      </c>
      <c r="S88" s="19">
        <f t="shared" si="16"/>
        <v>3.3004558118606235</v>
      </c>
      <c r="T88" s="19">
        <v>2</v>
      </c>
    </row>
    <row r="89" spans="1:20">
      <c r="A89" s="19">
        <v>34</v>
      </c>
      <c r="B89" s="19" t="s">
        <v>251</v>
      </c>
      <c r="C89" s="19">
        <v>1.5</v>
      </c>
      <c r="D89" s="19">
        <v>7</v>
      </c>
      <c r="E89" s="19">
        <v>40</v>
      </c>
      <c r="F89" s="19">
        <v>200</v>
      </c>
      <c r="G89" s="19">
        <v>100</v>
      </c>
      <c r="H89" s="19">
        <v>300</v>
      </c>
      <c r="I89" s="19">
        <v>0.27</v>
      </c>
      <c r="J89" s="19">
        <v>53</v>
      </c>
      <c r="K89" s="19" t="s">
        <v>405</v>
      </c>
      <c r="L89" s="19">
        <f t="shared" si="9"/>
        <v>0.40546510810816438</v>
      </c>
      <c r="M89" s="19">
        <f t="shared" si="10"/>
        <v>1.9459101490553132</v>
      </c>
      <c r="N89" s="19">
        <f t="shared" si="11"/>
        <v>3.6888794541139363</v>
      </c>
      <c r="O89" s="19">
        <f t="shared" si="12"/>
        <v>5.2983173665480363</v>
      </c>
      <c r="P89" s="19">
        <f t="shared" si="13"/>
        <v>4.6051701859880918</v>
      </c>
      <c r="Q89" s="19">
        <f t="shared" si="14"/>
        <v>5.7037824746562009</v>
      </c>
      <c r="R89" s="19">
        <f t="shared" si="15"/>
        <v>-1.3093333199837622</v>
      </c>
      <c r="S89" s="19">
        <f t="shared" si="16"/>
        <v>3.970291913552122</v>
      </c>
      <c r="T89" s="19">
        <v>2</v>
      </c>
    </row>
    <row r="90" spans="1:20">
      <c r="A90" s="19">
        <v>35</v>
      </c>
      <c r="B90" s="19" t="s">
        <v>252</v>
      </c>
      <c r="C90" s="19">
        <v>0.125</v>
      </c>
      <c r="D90" s="19">
        <v>0.6</v>
      </c>
      <c r="E90" s="19">
        <v>8</v>
      </c>
      <c r="F90" s="19">
        <v>50</v>
      </c>
      <c r="G90" s="19">
        <v>15</v>
      </c>
      <c r="H90" s="19">
        <v>0</v>
      </c>
      <c r="I90" s="19">
        <v>0</v>
      </c>
      <c r="J90" s="19">
        <v>32.625</v>
      </c>
      <c r="K90" s="19" t="s">
        <v>405</v>
      </c>
      <c r="L90" s="19">
        <f t="shared" si="9"/>
        <v>-2.0794415416798357</v>
      </c>
      <c r="M90" s="19">
        <f t="shared" si="10"/>
        <v>-0.51082562376599072</v>
      </c>
      <c r="N90" s="19">
        <f t="shared" si="11"/>
        <v>2.0794415416798357</v>
      </c>
      <c r="O90" s="19">
        <f t="shared" si="12"/>
        <v>3.912023005428146</v>
      </c>
      <c r="P90" s="19">
        <f t="shared" si="13"/>
        <v>2.7080502011022101</v>
      </c>
      <c r="Q90" s="19" t="e">
        <f t="shared" si="14"/>
        <v>#NUM!</v>
      </c>
      <c r="R90" s="19" t="e">
        <f t="shared" si="15"/>
        <v>#NUM!</v>
      </c>
      <c r="S90" s="19">
        <f t="shared" si="16"/>
        <v>3.4850788656428575</v>
      </c>
      <c r="T90" s="19">
        <v>2</v>
      </c>
    </row>
    <row r="91" spans="1:20">
      <c r="A91" s="19">
        <v>36</v>
      </c>
      <c r="B91" s="19" t="s">
        <v>203</v>
      </c>
      <c r="C91" s="19">
        <v>0.75</v>
      </c>
      <c r="D91" s="19">
        <v>3</v>
      </c>
      <c r="E91" s="19">
        <v>30</v>
      </c>
      <c r="F91" s="19">
        <v>150</v>
      </c>
      <c r="G91" s="19">
        <v>150</v>
      </c>
      <c r="H91" s="19">
        <v>150</v>
      </c>
      <c r="I91" s="19">
        <v>0</v>
      </c>
      <c r="J91" s="19">
        <v>21.375</v>
      </c>
      <c r="K91" s="19" t="s">
        <v>405</v>
      </c>
      <c r="L91" s="19">
        <f t="shared" si="9"/>
        <v>-0.2876820724517809</v>
      </c>
      <c r="M91" s="19">
        <f t="shared" si="10"/>
        <v>1.0986122886681098</v>
      </c>
      <c r="N91" s="19">
        <f t="shared" si="11"/>
        <v>3.4011973816621555</v>
      </c>
      <c r="O91" s="19">
        <f t="shared" si="12"/>
        <v>5.0106352940962555</v>
      </c>
      <c r="P91" s="19">
        <f t="shared" si="13"/>
        <v>5.0106352940962555</v>
      </c>
      <c r="Q91" s="19">
        <f t="shared" si="14"/>
        <v>5.0106352940962555</v>
      </c>
      <c r="R91" s="19" t="e">
        <f t="shared" si="15"/>
        <v>#NUM!</v>
      </c>
      <c r="S91" s="19">
        <f t="shared" si="16"/>
        <v>3.0622220148228241</v>
      </c>
      <c r="T91" s="19">
        <v>2</v>
      </c>
    </row>
    <row r="92" spans="1:20">
      <c r="A92" s="19">
        <v>37</v>
      </c>
      <c r="B92" s="19" t="s">
        <v>253</v>
      </c>
      <c r="C92" s="19">
        <v>0.25</v>
      </c>
      <c r="D92" s="19">
        <v>1.6</v>
      </c>
      <c r="E92" s="19">
        <v>10</v>
      </c>
      <c r="F92" s="19">
        <v>50</v>
      </c>
      <c r="G92" s="19">
        <v>0</v>
      </c>
      <c r="H92" s="19">
        <v>50</v>
      </c>
      <c r="I92" s="19">
        <v>0</v>
      </c>
      <c r="J92" s="19">
        <v>17.125</v>
      </c>
      <c r="K92" s="19" t="s">
        <v>405</v>
      </c>
      <c r="L92" s="19">
        <f t="shared" si="9"/>
        <v>-1.3862943611198906</v>
      </c>
      <c r="M92" s="19">
        <f t="shared" si="10"/>
        <v>0.47000362924573563</v>
      </c>
      <c r="N92" s="19">
        <f t="shared" si="11"/>
        <v>2.3025850929940459</v>
      </c>
      <c r="O92" s="19">
        <f t="shared" si="12"/>
        <v>3.912023005428146</v>
      </c>
      <c r="P92" s="19" t="e">
        <f t="shared" si="13"/>
        <v>#NUM!</v>
      </c>
      <c r="Q92" s="19">
        <f t="shared" si="14"/>
        <v>3.912023005428146</v>
      </c>
      <c r="R92" s="19" t="e">
        <f t="shared" si="15"/>
        <v>#NUM!</v>
      </c>
      <c r="S92" s="19">
        <f t="shared" si="16"/>
        <v>2.8405393841482889</v>
      </c>
      <c r="T92" s="19">
        <v>2</v>
      </c>
    </row>
    <row r="93" spans="1:20">
      <c r="A93" s="19">
        <v>38</v>
      </c>
      <c r="B93" s="19" t="s">
        <v>254</v>
      </c>
      <c r="C93" s="19">
        <v>0.5</v>
      </c>
      <c r="D93" s="19">
        <v>2.5</v>
      </c>
      <c r="E93" s="19">
        <v>20</v>
      </c>
      <c r="F93" s="19">
        <v>100</v>
      </c>
      <c r="G93" s="19">
        <v>100</v>
      </c>
      <c r="H93" s="19">
        <v>250</v>
      </c>
      <c r="I93" s="19">
        <v>0</v>
      </c>
      <c r="J93" s="19">
        <v>38.75</v>
      </c>
      <c r="K93" s="19" t="s">
        <v>405</v>
      </c>
      <c r="L93" s="19">
        <f t="shared" si="9"/>
        <v>-0.69314718055994529</v>
      </c>
      <c r="M93" s="19">
        <f t="shared" si="10"/>
        <v>0.91629073187415511</v>
      </c>
      <c r="N93" s="19">
        <f t="shared" si="11"/>
        <v>2.9957322735539909</v>
      </c>
      <c r="O93" s="19">
        <f t="shared" si="12"/>
        <v>4.6051701859880918</v>
      </c>
      <c r="P93" s="19">
        <f t="shared" si="13"/>
        <v>4.6051701859880918</v>
      </c>
      <c r="Q93" s="19">
        <f t="shared" si="14"/>
        <v>5.521460917862246</v>
      </c>
      <c r="R93" s="19" t="e">
        <f t="shared" si="15"/>
        <v>#NUM!</v>
      </c>
      <c r="S93" s="19">
        <f t="shared" si="16"/>
        <v>3.657130755799356</v>
      </c>
      <c r="T93" s="19">
        <v>2</v>
      </c>
    </row>
    <row r="94" spans="1:20">
      <c r="A94" s="19">
        <v>39</v>
      </c>
      <c r="B94" s="19" t="s">
        <v>255</v>
      </c>
      <c r="C94" s="19">
        <v>0.4</v>
      </c>
      <c r="D94" s="19">
        <v>1.2</v>
      </c>
      <c r="E94" s="19">
        <v>16</v>
      </c>
      <c r="F94" s="19">
        <v>100</v>
      </c>
      <c r="G94" s="19">
        <v>50</v>
      </c>
      <c r="H94" s="19">
        <v>200</v>
      </c>
      <c r="I94" s="19">
        <v>0</v>
      </c>
      <c r="J94" s="19">
        <v>19.25</v>
      </c>
      <c r="K94" s="19" t="s">
        <v>405</v>
      </c>
      <c r="L94" s="19">
        <f t="shared" si="9"/>
        <v>-0.916290731874155</v>
      </c>
      <c r="M94" s="19">
        <f t="shared" si="10"/>
        <v>0.18232155679395459</v>
      </c>
      <c r="N94" s="19">
        <f t="shared" si="11"/>
        <v>2.7725887222397811</v>
      </c>
      <c r="O94" s="19">
        <f t="shared" si="12"/>
        <v>4.6051701859880918</v>
      </c>
      <c r="P94" s="19">
        <f t="shared" si="13"/>
        <v>3.912023005428146</v>
      </c>
      <c r="Q94" s="19">
        <f t="shared" si="14"/>
        <v>5.2983173665480363</v>
      </c>
      <c r="R94" s="19" t="e">
        <f t="shared" si="15"/>
        <v>#NUM!</v>
      </c>
      <c r="S94" s="19">
        <f t="shared" si="16"/>
        <v>2.9575110607337933</v>
      </c>
      <c r="T94" s="19">
        <v>2</v>
      </c>
    </row>
    <row r="95" spans="1:20">
      <c r="A95" s="19">
        <v>40</v>
      </c>
      <c r="B95" s="19" t="s">
        <v>256</v>
      </c>
      <c r="C95" s="19">
        <v>0.2</v>
      </c>
      <c r="D95" s="19">
        <v>1.3</v>
      </c>
      <c r="E95" s="19">
        <v>8</v>
      </c>
      <c r="F95" s="19">
        <v>50</v>
      </c>
      <c r="G95" s="19">
        <v>50</v>
      </c>
      <c r="H95" s="19">
        <v>0</v>
      </c>
      <c r="I95" s="19">
        <v>0</v>
      </c>
      <c r="J95" s="19">
        <v>16.875</v>
      </c>
      <c r="K95" s="19" t="s">
        <v>405</v>
      </c>
      <c r="L95" s="19">
        <f t="shared" si="9"/>
        <v>-1.6094379124341003</v>
      </c>
      <c r="M95" s="19">
        <f t="shared" si="10"/>
        <v>0.26236426446749106</v>
      </c>
      <c r="N95" s="19">
        <f t="shared" si="11"/>
        <v>2.0794415416798357</v>
      </c>
      <c r="O95" s="19">
        <f t="shared" si="12"/>
        <v>3.912023005428146</v>
      </c>
      <c r="P95" s="19">
        <f t="shared" si="13"/>
        <v>3.912023005428146</v>
      </c>
      <c r="Q95" s="19" t="e">
        <f t="shared" si="14"/>
        <v>#NUM!</v>
      </c>
      <c r="R95" s="19" t="e">
        <f t="shared" si="15"/>
        <v>#NUM!</v>
      </c>
      <c r="S95" s="19">
        <f t="shared" si="16"/>
        <v>2.8258332367585934</v>
      </c>
      <c r="T95" s="19">
        <v>2</v>
      </c>
    </row>
    <row r="96" spans="1:20">
      <c r="A96" s="19">
        <v>41</v>
      </c>
      <c r="B96" s="19" t="s">
        <v>285</v>
      </c>
      <c r="C96" s="19">
        <v>0.5</v>
      </c>
      <c r="D96" s="19">
        <v>1.6</v>
      </c>
      <c r="E96" s="19">
        <v>25</v>
      </c>
      <c r="F96" s="19">
        <v>50</v>
      </c>
      <c r="G96" s="19">
        <v>50</v>
      </c>
      <c r="H96" s="19">
        <v>100</v>
      </c>
      <c r="I96" s="19">
        <v>0</v>
      </c>
      <c r="J96" s="19">
        <v>37.25</v>
      </c>
      <c r="K96" s="19" t="s">
        <v>405</v>
      </c>
      <c r="L96" s="19">
        <f t="shared" si="9"/>
        <v>-0.69314718055994529</v>
      </c>
      <c r="M96" s="19">
        <f t="shared" si="10"/>
        <v>0.47000362924573563</v>
      </c>
      <c r="N96" s="19">
        <f t="shared" si="11"/>
        <v>3.2188758248682006</v>
      </c>
      <c r="O96" s="19">
        <f t="shared" si="12"/>
        <v>3.912023005428146</v>
      </c>
      <c r="P96" s="19">
        <f t="shared" si="13"/>
        <v>3.912023005428146</v>
      </c>
      <c r="Q96" s="19">
        <f t="shared" si="14"/>
        <v>4.6051701859880918</v>
      </c>
      <c r="R96" s="19" t="e">
        <f t="shared" si="15"/>
        <v>#NUM!</v>
      </c>
      <c r="S96" s="19">
        <f t="shared" si="16"/>
        <v>3.6176519448255684</v>
      </c>
      <c r="T96" s="19">
        <v>2</v>
      </c>
    </row>
    <row r="97" spans="1:20">
      <c r="A97" s="19">
        <v>42</v>
      </c>
      <c r="B97" s="19" t="s">
        <v>293</v>
      </c>
      <c r="C97" s="19">
        <v>0.125</v>
      </c>
      <c r="D97" s="19">
        <v>0.6</v>
      </c>
      <c r="E97" s="19">
        <v>10</v>
      </c>
      <c r="F97" s="19">
        <v>50</v>
      </c>
      <c r="G97" s="19">
        <v>50</v>
      </c>
      <c r="H97" s="19">
        <v>50</v>
      </c>
      <c r="I97" s="19">
        <v>0</v>
      </c>
      <c r="J97" s="19">
        <v>20.625</v>
      </c>
      <c r="K97" s="19" t="s">
        <v>405</v>
      </c>
      <c r="L97" s="19">
        <f t="shared" si="9"/>
        <v>-2.0794415416798357</v>
      </c>
      <c r="M97" s="19">
        <f t="shared" si="10"/>
        <v>-0.51082562376599072</v>
      </c>
      <c r="N97" s="19">
        <f t="shared" si="11"/>
        <v>2.3025850929940459</v>
      </c>
      <c r="O97" s="19">
        <f t="shared" si="12"/>
        <v>3.912023005428146</v>
      </c>
      <c r="P97" s="19">
        <f t="shared" si="13"/>
        <v>3.912023005428146</v>
      </c>
      <c r="Q97" s="19">
        <f t="shared" si="14"/>
        <v>3.912023005428146</v>
      </c>
      <c r="R97" s="19" t="e">
        <f t="shared" si="15"/>
        <v>#NUM!</v>
      </c>
      <c r="S97" s="19">
        <f t="shared" si="16"/>
        <v>3.0265039322207445</v>
      </c>
      <c r="T97" s="19">
        <v>2</v>
      </c>
    </row>
    <row r="98" spans="1:20">
      <c r="A98" s="19">
        <v>43</v>
      </c>
      <c r="B98" s="19" t="s">
        <v>119</v>
      </c>
      <c r="C98" s="19">
        <v>0.125</v>
      </c>
      <c r="D98" s="19">
        <v>0.65</v>
      </c>
      <c r="E98" s="19">
        <v>10</v>
      </c>
      <c r="F98" s="19">
        <v>50</v>
      </c>
      <c r="G98" s="19">
        <v>50</v>
      </c>
      <c r="H98" s="19">
        <v>50</v>
      </c>
      <c r="I98" s="19">
        <v>0</v>
      </c>
      <c r="J98" s="19">
        <v>17.25</v>
      </c>
      <c r="K98" s="19" t="s">
        <v>405</v>
      </c>
      <c r="L98" s="19">
        <f t="shared" si="9"/>
        <v>-2.0794415416798357</v>
      </c>
      <c r="M98" s="19">
        <f t="shared" si="10"/>
        <v>-0.43078291609245423</v>
      </c>
      <c r="N98" s="19">
        <f t="shared" si="11"/>
        <v>2.3025850929940459</v>
      </c>
      <c r="O98" s="19">
        <f t="shared" si="12"/>
        <v>3.912023005428146</v>
      </c>
      <c r="P98" s="19">
        <f t="shared" si="13"/>
        <v>3.912023005428146</v>
      </c>
      <c r="Q98" s="19">
        <f t="shared" si="14"/>
        <v>3.912023005428146</v>
      </c>
      <c r="R98" s="19" t="e">
        <f t="shared" si="15"/>
        <v>#NUM!</v>
      </c>
      <c r="S98" s="19">
        <f t="shared" si="16"/>
        <v>2.8478121434773689</v>
      </c>
      <c r="T98" s="19">
        <v>2</v>
      </c>
    </row>
    <row r="99" spans="1:20">
      <c r="A99" s="19">
        <v>44</v>
      </c>
      <c r="B99" s="19" t="s">
        <v>294</v>
      </c>
      <c r="C99" s="19">
        <v>0.25</v>
      </c>
      <c r="D99" s="19">
        <v>1.2</v>
      </c>
      <c r="E99" s="19">
        <v>10</v>
      </c>
      <c r="F99" s="19">
        <v>35</v>
      </c>
      <c r="G99" s="19">
        <v>50</v>
      </c>
      <c r="H99" s="19">
        <v>50</v>
      </c>
      <c r="I99" s="19">
        <v>0.5</v>
      </c>
      <c r="J99" s="19">
        <v>21</v>
      </c>
      <c r="K99" s="19" t="s">
        <v>405</v>
      </c>
      <c r="L99" s="19">
        <f t="shared" si="9"/>
        <v>-1.3862943611198906</v>
      </c>
      <c r="M99" s="19">
        <f t="shared" si="10"/>
        <v>0.18232155679395459</v>
      </c>
      <c r="N99" s="19">
        <f t="shared" si="11"/>
        <v>2.3025850929940459</v>
      </c>
      <c r="O99" s="19">
        <f t="shared" si="12"/>
        <v>3.5553480614894135</v>
      </c>
      <c r="P99" s="19">
        <f t="shared" si="13"/>
        <v>3.912023005428146</v>
      </c>
      <c r="Q99" s="19">
        <f t="shared" si="14"/>
        <v>3.912023005428146</v>
      </c>
      <c r="R99" s="19">
        <f t="shared" si="15"/>
        <v>-0.69314718055994529</v>
      </c>
      <c r="S99" s="19">
        <f t="shared" si="16"/>
        <v>3.044522437723423</v>
      </c>
      <c r="T99" s="19">
        <v>2</v>
      </c>
    </row>
    <row r="100" spans="1:20">
      <c r="A100" s="19">
        <v>45</v>
      </c>
      <c r="B100" s="19" t="s">
        <v>288</v>
      </c>
      <c r="C100" s="19">
        <v>0.38</v>
      </c>
      <c r="D100" s="19">
        <v>1.5</v>
      </c>
      <c r="E100" s="19">
        <v>15</v>
      </c>
      <c r="F100" s="19">
        <v>150</v>
      </c>
      <c r="G100" s="19">
        <v>0</v>
      </c>
      <c r="H100" s="19">
        <v>0</v>
      </c>
      <c r="I100" s="19">
        <v>0.2</v>
      </c>
      <c r="J100" s="19">
        <v>25.375</v>
      </c>
      <c r="K100" s="19" t="s">
        <v>405</v>
      </c>
      <c r="L100" s="19">
        <f t="shared" si="9"/>
        <v>-0.96758402626170559</v>
      </c>
      <c r="M100" s="19">
        <f t="shared" si="10"/>
        <v>0.40546510810816438</v>
      </c>
      <c r="N100" s="19">
        <f t="shared" si="11"/>
        <v>2.7080502011022101</v>
      </c>
      <c r="O100" s="19">
        <f t="shared" si="12"/>
        <v>5.0106352940962555</v>
      </c>
      <c r="P100" s="19" t="e">
        <f t="shared" si="13"/>
        <v>#NUM!</v>
      </c>
      <c r="Q100" s="19" t="e">
        <f t="shared" si="14"/>
        <v>#NUM!</v>
      </c>
      <c r="R100" s="19">
        <f t="shared" si="15"/>
        <v>-1.6094379124341003</v>
      </c>
      <c r="S100" s="19">
        <f t="shared" si="16"/>
        <v>3.2337644373619514</v>
      </c>
      <c r="T100" s="19">
        <v>2</v>
      </c>
    </row>
    <row r="101" spans="1:20">
      <c r="A101" s="19">
        <v>46</v>
      </c>
      <c r="B101" s="19" t="s">
        <v>289</v>
      </c>
      <c r="C101" s="19">
        <v>0.75</v>
      </c>
      <c r="D101" s="19">
        <v>2.8</v>
      </c>
      <c r="E101" s="19">
        <v>25</v>
      </c>
      <c r="F101" s="19">
        <v>100</v>
      </c>
      <c r="G101" s="19">
        <v>100</v>
      </c>
      <c r="H101" s="19">
        <v>100</v>
      </c>
      <c r="I101" s="19">
        <v>0</v>
      </c>
      <c r="J101" s="19">
        <v>39</v>
      </c>
      <c r="K101" s="19" t="s">
        <v>405</v>
      </c>
      <c r="L101" s="19">
        <f t="shared" si="9"/>
        <v>-0.2876820724517809</v>
      </c>
      <c r="M101" s="19">
        <f t="shared" si="10"/>
        <v>1.0296194171811581</v>
      </c>
      <c r="N101" s="19">
        <f t="shared" si="11"/>
        <v>3.2188758248682006</v>
      </c>
      <c r="O101" s="19">
        <f t="shared" si="12"/>
        <v>4.6051701859880918</v>
      </c>
      <c r="P101" s="19">
        <f t="shared" si="13"/>
        <v>4.6051701859880918</v>
      </c>
      <c r="Q101" s="19">
        <f t="shared" si="14"/>
        <v>4.6051701859880918</v>
      </c>
      <c r="R101" s="19" t="e">
        <f t="shared" si="15"/>
        <v>#NUM!</v>
      </c>
      <c r="S101" s="19">
        <f t="shared" si="16"/>
        <v>3.6635616461296463</v>
      </c>
      <c r="T101" s="19">
        <v>2</v>
      </c>
    </row>
    <row r="102" spans="1:20">
      <c r="A102" s="19">
        <v>47</v>
      </c>
      <c r="B102" s="19" t="s">
        <v>270</v>
      </c>
      <c r="C102" s="19">
        <v>0.4</v>
      </c>
      <c r="D102" s="19">
        <v>1.8</v>
      </c>
      <c r="E102" s="19">
        <v>18</v>
      </c>
      <c r="F102" s="19">
        <v>100</v>
      </c>
      <c r="G102" s="19">
        <v>50</v>
      </c>
      <c r="H102" s="19">
        <v>50</v>
      </c>
      <c r="I102" s="19">
        <v>0</v>
      </c>
      <c r="J102" s="19">
        <v>30.375</v>
      </c>
      <c r="K102" s="19" t="s">
        <v>405</v>
      </c>
      <c r="L102" s="19">
        <f t="shared" si="9"/>
        <v>-0.916290731874155</v>
      </c>
      <c r="M102" s="19">
        <f t="shared" si="10"/>
        <v>0.58778666490211906</v>
      </c>
      <c r="N102" s="19">
        <f t="shared" si="11"/>
        <v>2.8903717578961645</v>
      </c>
      <c r="O102" s="19">
        <f t="shared" si="12"/>
        <v>4.6051701859880918</v>
      </c>
      <c r="P102" s="19">
        <f t="shared" si="13"/>
        <v>3.912023005428146</v>
      </c>
      <c r="Q102" s="19">
        <f t="shared" si="14"/>
        <v>3.912023005428146</v>
      </c>
      <c r="R102" s="19" t="e">
        <f t="shared" si="15"/>
        <v>#NUM!</v>
      </c>
      <c r="S102" s="19">
        <f t="shared" si="16"/>
        <v>3.4136199016607125</v>
      </c>
      <c r="T102" s="19">
        <v>2</v>
      </c>
    </row>
    <row r="103" spans="1:20">
      <c r="A103" s="19">
        <v>48</v>
      </c>
      <c r="B103" s="19" t="s">
        <v>290</v>
      </c>
      <c r="C103" s="19">
        <v>0.5</v>
      </c>
      <c r="D103" s="19">
        <v>1.6</v>
      </c>
      <c r="E103" s="19">
        <v>25</v>
      </c>
      <c r="F103" s="19">
        <v>50</v>
      </c>
      <c r="G103" s="19">
        <v>100</v>
      </c>
      <c r="H103" s="19">
        <v>50</v>
      </c>
      <c r="I103" s="19">
        <v>0</v>
      </c>
      <c r="J103" s="19">
        <v>36.125</v>
      </c>
      <c r="K103" s="19" t="s">
        <v>405</v>
      </c>
      <c r="L103" s="19">
        <f t="shared" si="9"/>
        <v>-0.69314718055994529</v>
      </c>
      <c r="M103" s="19">
        <f t="shared" si="10"/>
        <v>0.47000362924573563</v>
      </c>
      <c r="N103" s="19">
        <f t="shared" si="11"/>
        <v>3.2188758248682006</v>
      </c>
      <c r="O103" s="19">
        <f t="shared" si="12"/>
        <v>3.912023005428146</v>
      </c>
      <c r="P103" s="19">
        <f t="shared" si="13"/>
        <v>4.6051701859880918</v>
      </c>
      <c r="Q103" s="19">
        <f t="shared" si="14"/>
        <v>3.912023005428146</v>
      </c>
      <c r="R103" s="19" t="e">
        <f t="shared" si="15"/>
        <v>#NUM!</v>
      </c>
      <c r="S103" s="19">
        <f t="shared" si="16"/>
        <v>3.5869851464325961</v>
      </c>
      <c r="T103" s="19">
        <v>2</v>
      </c>
    </row>
    <row r="104" spans="1:20">
      <c r="A104" s="19">
        <v>49</v>
      </c>
      <c r="B104" s="19" t="s">
        <v>291</v>
      </c>
      <c r="C104" s="19">
        <v>0.2</v>
      </c>
      <c r="D104" s="19">
        <v>1</v>
      </c>
      <c r="E104" s="19">
        <v>10</v>
      </c>
      <c r="F104" s="19">
        <v>30</v>
      </c>
      <c r="G104" s="19">
        <v>30</v>
      </c>
      <c r="H104" s="19">
        <v>30</v>
      </c>
      <c r="I104" s="19">
        <v>0</v>
      </c>
      <c r="J104" s="19">
        <v>13</v>
      </c>
      <c r="K104" s="19" t="s">
        <v>405</v>
      </c>
      <c r="L104" s="19">
        <f t="shared" si="9"/>
        <v>-1.6094379124341003</v>
      </c>
      <c r="M104" s="19">
        <f t="shared" si="10"/>
        <v>0</v>
      </c>
      <c r="N104" s="19">
        <f t="shared" si="11"/>
        <v>2.3025850929940459</v>
      </c>
      <c r="O104" s="19">
        <f t="shared" si="12"/>
        <v>3.4011973816621555</v>
      </c>
      <c r="P104" s="19">
        <f t="shared" si="13"/>
        <v>3.4011973816621555</v>
      </c>
      <c r="Q104" s="19">
        <f t="shared" si="14"/>
        <v>3.4011973816621555</v>
      </c>
      <c r="R104" s="19" t="e">
        <f t="shared" si="15"/>
        <v>#NUM!</v>
      </c>
      <c r="S104" s="19">
        <f t="shared" si="16"/>
        <v>2.5649493574615367</v>
      </c>
      <c r="T104" s="19">
        <v>2</v>
      </c>
    </row>
    <row r="105" spans="1:20">
      <c r="A105" s="19">
        <v>50</v>
      </c>
      <c r="B105" s="19" t="s">
        <v>292</v>
      </c>
      <c r="C105" s="19">
        <v>0.4</v>
      </c>
      <c r="D105" s="19">
        <v>2</v>
      </c>
      <c r="E105" s="19">
        <v>20</v>
      </c>
      <c r="F105" s="19">
        <v>100</v>
      </c>
      <c r="G105" s="19">
        <v>50</v>
      </c>
      <c r="H105" s="19">
        <v>50</v>
      </c>
      <c r="I105" s="19">
        <v>0.25</v>
      </c>
      <c r="J105" s="19">
        <v>13</v>
      </c>
      <c r="K105" s="19" t="s">
        <v>405</v>
      </c>
      <c r="L105" s="19">
        <f t="shared" si="9"/>
        <v>-0.916290731874155</v>
      </c>
      <c r="M105" s="19">
        <f t="shared" si="10"/>
        <v>0.69314718055994529</v>
      </c>
      <c r="N105" s="19">
        <f t="shared" si="11"/>
        <v>2.9957322735539909</v>
      </c>
      <c r="O105" s="19">
        <f t="shared" si="12"/>
        <v>4.6051701859880918</v>
      </c>
      <c r="P105" s="19">
        <f t="shared" si="13"/>
        <v>3.912023005428146</v>
      </c>
      <c r="Q105" s="19">
        <f t="shared" si="14"/>
        <v>3.912023005428146</v>
      </c>
      <c r="R105" s="19">
        <f t="shared" si="15"/>
        <v>-1.3862943611198906</v>
      </c>
      <c r="S105" s="19">
        <f t="shared" si="16"/>
        <v>2.5649493574615367</v>
      </c>
      <c r="T105" s="19">
        <v>2</v>
      </c>
    </row>
    <row r="106" spans="1:20">
      <c r="A106" s="19">
        <v>1</v>
      </c>
      <c r="B106" s="19" t="s">
        <v>188</v>
      </c>
      <c r="C106" s="19">
        <v>0.4</v>
      </c>
      <c r="D106" s="19">
        <v>2.2000000000000002</v>
      </c>
      <c r="E106" s="19">
        <v>25</v>
      </c>
      <c r="F106" s="19">
        <v>125</v>
      </c>
      <c r="G106" s="19">
        <v>125</v>
      </c>
      <c r="H106" s="19">
        <v>125</v>
      </c>
      <c r="I106" s="19">
        <v>0.75</v>
      </c>
      <c r="J106" s="19">
        <v>26.5</v>
      </c>
      <c r="K106" s="19" t="s">
        <v>404</v>
      </c>
      <c r="L106" s="19">
        <f t="shared" si="9"/>
        <v>-0.916290731874155</v>
      </c>
      <c r="M106" s="19">
        <f t="shared" si="10"/>
        <v>0.78845736036427028</v>
      </c>
      <c r="N106" s="19">
        <f t="shared" si="11"/>
        <v>3.2188758248682006</v>
      </c>
      <c r="O106" s="19">
        <f t="shared" si="12"/>
        <v>4.8283137373023015</v>
      </c>
      <c r="P106" s="19">
        <f t="shared" si="13"/>
        <v>4.8283137373023015</v>
      </c>
      <c r="Q106" s="19">
        <f t="shared" si="14"/>
        <v>4.8283137373023015</v>
      </c>
      <c r="R106" s="19">
        <f t="shared" si="15"/>
        <v>-0.2876820724517809</v>
      </c>
      <c r="S106" s="19">
        <f t="shared" si="16"/>
        <v>3.2771447329921766</v>
      </c>
      <c r="T106" s="19">
        <v>3</v>
      </c>
    </row>
    <row r="107" spans="1:20">
      <c r="A107" s="19">
        <v>2</v>
      </c>
      <c r="B107" s="19" t="s">
        <v>189</v>
      </c>
      <c r="C107" s="19">
        <v>0.125</v>
      </c>
      <c r="D107" s="19">
        <v>0.8</v>
      </c>
      <c r="E107" s="19">
        <v>7</v>
      </c>
      <c r="F107" s="19">
        <v>25</v>
      </c>
      <c r="G107" s="19">
        <v>10</v>
      </c>
      <c r="H107" s="19">
        <v>0</v>
      </c>
      <c r="I107" s="19">
        <v>0</v>
      </c>
      <c r="J107" s="19">
        <v>10.75</v>
      </c>
      <c r="K107" s="19" t="s">
        <v>404</v>
      </c>
      <c r="L107" s="19">
        <f t="shared" si="9"/>
        <v>-2.0794415416798357</v>
      </c>
      <c r="M107" s="19">
        <f t="shared" si="10"/>
        <v>-0.22314355131420971</v>
      </c>
      <c r="N107" s="19">
        <f t="shared" si="11"/>
        <v>1.9459101490553132</v>
      </c>
      <c r="O107" s="19">
        <f t="shared" si="12"/>
        <v>3.2188758248682006</v>
      </c>
      <c r="P107" s="19">
        <f t="shared" si="13"/>
        <v>2.3025850929940459</v>
      </c>
      <c r="Q107" s="19" t="e">
        <f t="shared" si="14"/>
        <v>#NUM!</v>
      </c>
      <c r="R107" s="19" t="e">
        <f t="shared" si="15"/>
        <v>#NUM!</v>
      </c>
      <c r="S107" s="19">
        <f t="shared" si="16"/>
        <v>2.3749057545736716</v>
      </c>
      <c r="T107" s="19">
        <v>3</v>
      </c>
    </row>
    <row r="108" spans="1:20">
      <c r="A108" s="19">
        <v>3</v>
      </c>
      <c r="B108" s="19" t="s">
        <v>190</v>
      </c>
      <c r="C108" s="19">
        <v>0.75</v>
      </c>
      <c r="D108" s="19">
        <v>3.7</v>
      </c>
      <c r="E108" s="19">
        <v>30</v>
      </c>
      <c r="F108" s="19">
        <v>175</v>
      </c>
      <c r="G108" s="19">
        <v>175</v>
      </c>
      <c r="H108" s="19">
        <v>175</v>
      </c>
      <c r="I108" s="19">
        <v>0</v>
      </c>
      <c r="J108" s="19">
        <v>25</v>
      </c>
      <c r="K108" s="19" t="s">
        <v>404</v>
      </c>
      <c r="L108" s="19">
        <f t="shared" si="9"/>
        <v>-0.2876820724517809</v>
      </c>
      <c r="M108" s="19">
        <f t="shared" si="10"/>
        <v>1.3083328196501789</v>
      </c>
      <c r="N108" s="19">
        <f t="shared" si="11"/>
        <v>3.4011973816621555</v>
      </c>
      <c r="O108" s="19">
        <f t="shared" si="12"/>
        <v>5.1647859739235145</v>
      </c>
      <c r="P108" s="19">
        <f t="shared" si="13"/>
        <v>5.1647859739235145</v>
      </c>
      <c r="Q108" s="19">
        <f t="shared" si="14"/>
        <v>5.1647859739235145</v>
      </c>
      <c r="R108" s="19" t="e">
        <f t="shared" si="15"/>
        <v>#NUM!</v>
      </c>
      <c r="S108" s="19">
        <f t="shared" si="16"/>
        <v>3.2188758248682006</v>
      </c>
      <c r="T108" s="19">
        <v>3</v>
      </c>
    </row>
    <row r="109" spans="1:20">
      <c r="A109" s="19">
        <v>4</v>
      </c>
      <c r="B109" s="19" t="s">
        <v>191</v>
      </c>
      <c r="C109" s="19">
        <v>0.25</v>
      </c>
      <c r="D109" s="19">
        <v>1.5</v>
      </c>
      <c r="E109" s="19">
        <v>15</v>
      </c>
      <c r="F109" s="19">
        <v>50</v>
      </c>
      <c r="G109" s="19">
        <v>50</v>
      </c>
      <c r="H109" s="19">
        <v>50</v>
      </c>
      <c r="I109" s="19">
        <v>0.25</v>
      </c>
      <c r="J109" s="19">
        <v>19.375</v>
      </c>
      <c r="K109" s="19" t="s">
        <v>404</v>
      </c>
      <c r="L109" s="19">
        <f t="shared" si="9"/>
        <v>-1.3862943611198906</v>
      </c>
      <c r="M109" s="19">
        <f t="shared" si="10"/>
        <v>0.40546510810816438</v>
      </c>
      <c r="N109" s="19">
        <f t="shared" si="11"/>
        <v>2.7080502011022101</v>
      </c>
      <c r="O109" s="19">
        <f t="shared" si="12"/>
        <v>3.912023005428146</v>
      </c>
      <c r="P109" s="19">
        <f t="shared" si="13"/>
        <v>3.912023005428146</v>
      </c>
      <c r="Q109" s="19">
        <f t="shared" si="14"/>
        <v>3.912023005428146</v>
      </c>
      <c r="R109" s="19">
        <f t="shared" si="15"/>
        <v>-1.3862943611198906</v>
      </c>
      <c r="S109" s="19">
        <f t="shared" si="16"/>
        <v>2.9639835752394106</v>
      </c>
      <c r="T109" s="19">
        <v>3</v>
      </c>
    </row>
    <row r="110" spans="1:20">
      <c r="A110" s="19">
        <v>5</v>
      </c>
      <c r="B110" s="19" t="s">
        <v>192</v>
      </c>
      <c r="C110" s="19">
        <v>0.5</v>
      </c>
      <c r="D110" s="19">
        <v>2.5</v>
      </c>
      <c r="E110" s="19">
        <v>20</v>
      </c>
      <c r="F110" s="19">
        <v>100</v>
      </c>
      <c r="G110" s="19">
        <v>50</v>
      </c>
      <c r="H110" s="19">
        <v>50</v>
      </c>
      <c r="I110" s="19">
        <v>0.2</v>
      </c>
      <c r="J110" s="19">
        <v>27.375</v>
      </c>
      <c r="K110" s="19" t="s">
        <v>404</v>
      </c>
      <c r="L110" s="19">
        <f t="shared" si="9"/>
        <v>-0.69314718055994529</v>
      </c>
      <c r="M110" s="19">
        <f t="shared" si="10"/>
        <v>0.91629073187415511</v>
      </c>
      <c r="N110" s="19">
        <f t="shared" si="11"/>
        <v>2.9957322735539909</v>
      </c>
      <c r="O110" s="19">
        <f t="shared" si="12"/>
        <v>4.6051701859880918</v>
      </c>
      <c r="P110" s="19">
        <f t="shared" si="13"/>
        <v>3.912023005428146</v>
      </c>
      <c r="Q110" s="19">
        <f t="shared" si="14"/>
        <v>3.912023005428146</v>
      </c>
      <c r="R110" s="19">
        <f t="shared" si="15"/>
        <v>-1.6094379124341003</v>
      </c>
      <c r="S110" s="19">
        <f t="shared" si="16"/>
        <v>3.3096301881366648</v>
      </c>
      <c r="T110" s="19">
        <v>3</v>
      </c>
    </row>
    <row r="111" spans="1:20">
      <c r="A111" s="19">
        <v>6</v>
      </c>
      <c r="B111" s="19" t="s">
        <v>193</v>
      </c>
      <c r="C111" s="19">
        <v>0.25</v>
      </c>
      <c r="D111" s="19">
        <v>1.6</v>
      </c>
      <c r="E111" s="19">
        <v>15</v>
      </c>
      <c r="F111" s="19">
        <v>100</v>
      </c>
      <c r="G111" s="19">
        <v>0</v>
      </c>
      <c r="H111" s="19">
        <v>50</v>
      </c>
      <c r="I111" s="19">
        <v>1.5</v>
      </c>
      <c r="J111" s="19">
        <v>24.25</v>
      </c>
      <c r="K111" s="19" t="s">
        <v>404</v>
      </c>
      <c r="L111" s="19">
        <f t="shared" si="9"/>
        <v>-1.3862943611198906</v>
      </c>
      <c r="M111" s="19">
        <f t="shared" si="10"/>
        <v>0.47000362924573563</v>
      </c>
      <c r="N111" s="19">
        <f t="shared" si="11"/>
        <v>2.7080502011022101</v>
      </c>
      <c r="O111" s="19">
        <f t="shared" si="12"/>
        <v>4.6051701859880918</v>
      </c>
      <c r="P111" s="19" t="e">
        <f t="shared" si="13"/>
        <v>#NUM!</v>
      </c>
      <c r="Q111" s="19">
        <f t="shared" si="14"/>
        <v>3.912023005428146</v>
      </c>
      <c r="R111" s="19">
        <f t="shared" si="15"/>
        <v>0.40546510810816438</v>
      </c>
      <c r="S111" s="19">
        <f t="shared" si="16"/>
        <v>3.188416617383492</v>
      </c>
      <c r="T111" s="19">
        <v>3</v>
      </c>
    </row>
    <row r="112" spans="1:20">
      <c r="A112" s="19">
        <v>7</v>
      </c>
      <c r="B112" s="19" t="s">
        <v>194</v>
      </c>
      <c r="C112" s="19">
        <v>0.25</v>
      </c>
      <c r="D112" s="19">
        <v>1.7</v>
      </c>
      <c r="E112" s="19">
        <v>20</v>
      </c>
      <c r="F112" s="19">
        <v>50</v>
      </c>
      <c r="G112" s="19">
        <v>50</v>
      </c>
      <c r="H112" s="19">
        <v>50</v>
      </c>
      <c r="I112" s="19">
        <v>0.15</v>
      </c>
      <c r="J112" s="19">
        <v>28.5</v>
      </c>
      <c r="K112" s="19" t="s">
        <v>404</v>
      </c>
      <c r="L112" s="19">
        <f t="shared" si="9"/>
        <v>-1.3862943611198906</v>
      </c>
      <c r="M112" s="19">
        <f t="shared" si="10"/>
        <v>0.53062825106217038</v>
      </c>
      <c r="N112" s="19">
        <f t="shared" si="11"/>
        <v>2.9957322735539909</v>
      </c>
      <c r="O112" s="19">
        <f t="shared" si="12"/>
        <v>3.912023005428146</v>
      </c>
      <c r="P112" s="19">
        <f t="shared" si="13"/>
        <v>3.912023005428146</v>
      </c>
      <c r="Q112" s="19">
        <f t="shared" si="14"/>
        <v>3.912023005428146</v>
      </c>
      <c r="R112" s="19">
        <f t="shared" si="15"/>
        <v>-1.8971199848858813</v>
      </c>
      <c r="S112" s="19">
        <f t="shared" si="16"/>
        <v>3.3499040872746049</v>
      </c>
      <c r="T112" s="19">
        <v>3</v>
      </c>
    </row>
    <row r="113" spans="1:20">
      <c r="A113" s="19">
        <v>8</v>
      </c>
      <c r="B113" s="19" t="s">
        <v>195</v>
      </c>
      <c r="C113" s="19">
        <v>0.8</v>
      </c>
      <c r="D113" s="19">
        <v>4.5999999999999996</v>
      </c>
      <c r="E113" s="19">
        <v>40</v>
      </c>
      <c r="F113" s="19">
        <v>200</v>
      </c>
      <c r="G113" s="19">
        <v>100</v>
      </c>
      <c r="H113" s="19">
        <v>150</v>
      </c>
      <c r="I113" s="19">
        <v>0.25</v>
      </c>
      <c r="J113" s="19">
        <v>24.375</v>
      </c>
      <c r="K113" s="19" t="s">
        <v>404</v>
      </c>
      <c r="L113" s="19">
        <f t="shared" si="9"/>
        <v>-0.22314355131420971</v>
      </c>
      <c r="M113" s="19">
        <f t="shared" si="10"/>
        <v>1.5260563034950492</v>
      </c>
      <c r="N113" s="19">
        <f t="shared" si="11"/>
        <v>3.6888794541139363</v>
      </c>
      <c r="O113" s="19">
        <f t="shared" si="12"/>
        <v>5.2983173665480363</v>
      </c>
      <c r="P113" s="19">
        <f t="shared" si="13"/>
        <v>4.6051701859880918</v>
      </c>
      <c r="Q113" s="19">
        <f t="shared" si="14"/>
        <v>5.0106352940962555</v>
      </c>
      <c r="R113" s="19">
        <f t="shared" si="15"/>
        <v>-1.3862943611198906</v>
      </c>
      <c r="S113" s="19">
        <f t="shared" si="16"/>
        <v>3.1935580168839111</v>
      </c>
      <c r="T113" s="19">
        <v>3</v>
      </c>
    </row>
    <row r="114" spans="1:20">
      <c r="A114" s="19">
        <v>9</v>
      </c>
      <c r="B114" s="19" t="s">
        <v>3</v>
      </c>
      <c r="C114" s="19">
        <v>0.125</v>
      </c>
      <c r="D114" s="19">
        <v>0.8</v>
      </c>
      <c r="E114" s="19">
        <v>5</v>
      </c>
      <c r="F114" s="19">
        <v>25</v>
      </c>
      <c r="G114" s="19">
        <v>25</v>
      </c>
      <c r="H114" s="19">
        <v>25</v>
      </c>
      <c r="I114" s="19">
        <v>0.25</v>
      </c>
      <c r="J114" s="19">
        <v>11.25</v>
      </c>
      <c r="K114" s="19" t="s">
        <v>404</v>
      </c>
      <c r="L114" s="19">
        <f t="shared" si="9"/>
        <v>-2.0794415416798357</v>
      </c>
      <c r="M114" s="19">
        <f t="shared" si="10"/>
        <v>-0.22314355131420971</v>
      </c>
      <c r="N114" s="19">
        <f t="shared" si="11"/>
        <v>1.6094379124341003</v>
      </c>
      <c r="O114" s="19">
        <f t="shared" si="12"/>
        <v>3.2188758248682006</v>
      </c>
      <c r="P114" s="19">
        <f t="shared" si="13"/>
        <v>3.2188758248682006</v>
      </c>
      <c r="Q114" s="19">
        <f t="shared" si="14"/>
        <v>3.2188758248682006</v>
      </c>
      <c r="R114" s="19">
        <f t="shared" si="15"/>
        <v>-1.3862943611198906</v>
      </c>
      <c r="S114" s="19">
        <f t="shared" si="16"/>
        <v>2.4203681286504293</v>
      </c>
      <c r="T114" s="19">
        <v>3</v>
      </c>
    </row>
    <row r="115" spans="1:20">
      <c r="A115" s="19">
        <v>10</v>
      </c>
      <c r="B115" s="19" t="s">
        <v>196</v>
      </c>
      <c r="C115" s="19">
        <v>0.5</v>
      </c>
      <c r="D115" s="19">
        <v>2.5</v>
      </c>
      <c r="E115" s="19">
        <v>20</v>
      </c>
      <c r="F115" s="19">
        <v>50</v>
      </c>
      <c r="G115" s="19">
        <v>50</v>
      </c>
      <c r="H115" s="19">
        <v>50</v>
      </c>
      <c r="I115" s="19">
        <v>0</v>
      </c>
      <c r="J115" s="19">
        <v>19.625</v>
      </c>
      <c r="K115" s="19" t="s">
        <v>404</v>
      </c>
      <c r="L115" s="19">
        <f t="shared" si="9"/>
        <v>-0.69314718055994529</v>
      </c>
      <c r="M115" s="19">
        <f t="shared" si="10"/>
        <v>0.91629073187415511</v>
      </c>
      <c r="N115" s="19">
        <f t="shared" si="11"/>
        <v>2.9957322735539909</v>
      </c>
      <c r="O115" s="19">
        <f t="shared" si="12"/>
        <v>3.912023005428146</v>
      </c>
      <c r="P115" s="19">
        <f t="shared" si="13"/>
        <v>3.912023005428146</v>
      </c>
      <c r="Q115" s="19">
        <f t="shared" si="14"/>
        <v>3.912023005428146</v>
      </c>
      <c r="R115" s="19" t="e">
        <f t="shared" si="15"/>
        <v>#NUM!</v>
      </c>
      <c r="S115" s="19">
        <f t="shared" si="16"/>
        <v>2.976804263668472</v>
      </c>
      <c r="T115" s="19">
        <v>3</v>
      </c>
    </row>
    <row r="116" spans="1:20">
      <c r="A116" s="19">
        <v>11</v>
      </c>
      <c r="B116" s="19" t="s">
        <v>197</v>
      </c>
      <c r="C116" s="19">
        <v>0.25</v>
      </c>
      <c r="D116" s="19">
        <v>1.6</v>
      </c>
      <c r="E116" s="19">
        <v>10</v>
      </c>
      <c r="F116" s="19">
        <v>70</v>
      </c>
      <c r="G116" s="19">
        <v>0</v>
      </c>
      <c r="H116" s="19">
        <v>70</v>
      </c>
      <c r="I116" s="19">
        <v>0</v>
      </c>
      <c r="J116" s="19">
        <v>20.625</v>
      </c>
      <c r="K116" s="19" t="s">
        <v>404</v>
      </c>
      <c r="L116" s="19">
        <f t="shared" si="9"/>
        <v>-1.3862943611198906</v>
      </c>
      <c r="M116" s="19">
        <f t="shared" si="10"/>
        <v>0.47000362924573563</v>
      </c>
      <c r="N116" s="19">
        <f t="shared" si="11"/>
        <v>2.3025850929940459</v>
      </c>
      <c r="O116" s="19">
        <f t="shared" si="12"/>
        <v>4.2484952420493594</v>
      </c>
      <c r="P116" s="19" t="e">
        <f t="shared" si="13"/>
        <v>#NUM!</v>
      </c>
      <c r="Q116" s="19">
        <f t="shared" si="14"/>
        <v>4.2484952420493594</v>
      </c>
      <c r="R116" s="19" t="e">
        <f t="shared" si="15"/>
        <v>#NUM!</v>
      </c>
      <c r="S116" s="19">
        <f t="shared" si="16"/>
        <v>3.0265039322207445</v>
      </c>
      <c r="T116" s="19">
        <v>3</v>
      </c>
    </row>
    <row r="117" spans="1:20">
      <c r="A117" s="19">
        <v>12</v>
      </c>
      <c r="B117" s="19" t="s">
        <v>198</v>
      </c>
      <c r="C117" s="19">
        <v>0.5</v>
      </c>
      <c r="D117" s="19">
        <v>2.6</v>
      </c>
      <c r="E117" s="19">
        <v>15</v>
      </c>
      <c r="F117" s="19">
        <v>150</v>
      </c>
      <c r="G117" s="19">
        <v>0</v>
      </c>
      <c r="H117" s="19">
        <v>150</v>
      </c>
      <c r="I117" s="19">
        <v>0.5</v>
      </c>
      <c r="J117" s="19">
        <v>28.25</v>
      </c>
      <c r="K117" s="19" t="s">
        <v>404</v>
      </c>
      <c r="L117" s="19">
        <f t="shared" si="9"/>
        <v>-0.69314718055994529</v>
      </c>
      <c r="M117" s="19">
        <f t="shared" si="10"/>
        <v>0.95551144502743635</v>
      </c>
      <c r="N117" s="19">
        <f t="shared" si="11"/>
        <v>2.7080502011022101</v>
      </c>
      <c r="O117" s="19">
        <f t="shared" si="12"/>
        <v>5.0106352940962555</v>
      </c>
      <c r="P117" s="19" t="e">
        <f t="shared" si="13"/>
        <v>#NUM!</v>
      </c>
      <c r="Q117" s="19">
        <f t="shared" si="14"/>
        <v>5.0106352940962555</v>
      </c>
      <c r="R117" s="19">
        <f t="shared" si="15"/>
        <v>-0.69314718055994529</v>
      </c>
      <c r="S117" s="19">
        <f t="shared" si="16"/>
        <v>3.34109345759245</v>
      </c>
      <c r="T117" s="19">
        <v>3</v>
      </c>
    </row>
    <row r="118" spans="1:20">
      <c r="A118" s="19">
        <v>13</v>
      </c>
      <c r="B118" s="19" t="s">
        <v>199</v>
      </c>
      <c r="C118" s="19">
        <v>0.5</v>
      </c>
      <c r="D118" s="19">
        <v>2.4</v>
      </c>
      <c r="E118" s="19">
        <v>20</v>
      </c>
      <c r="F118" s="19">
        <v>0</v>
      </c>
      <c r="G118" s="19">
        <v>100</v>
      </c>
      <c r="H118" s="19">
        <v>100</v>
      </c>
      <c r="I118" s="19">
        <v>0.5</v>
      </c>
      <c r="J118" s="19">
        <v>30.25</v>
      </c>
      <c r="K118" s="19" t="s">
        <v>404</v>
      </c>
      <c r="L118" s="19">
        <f t="shared" si="9"/>
        <v>-0.69314718055994529</v>
      </c>
      <c r="M118" s="19">
        <f t="shared" si="10"/>
        <v>0.87546873735389985</v>
      </c>
      <c r="N118" s="19">
        <f t="shared" si="11"/>
        <v>2.9957322735539909</v>
      </c>
      <c r="O118" s="19" t="e">
        <f t="shared" si="12"/>
        <v>#NUM!</v>
      </c>
      <c r="P118" s="19">
        <f t="shared" si="13"/>
        <v>4.6051701859880918</v>
      </c>
      <c r="Q118" s="19">
        <f t="shared" si="14"/>
        <v>4.6051701859880918</v>
      </c>
      <c r="R118" s="19">
        <f t="shared" si="15"/>
        <v>-0.69314718055994529</v>
      </c>
      <c r="S118" s="19">
        <f t="shared" si="16"/>
        <v>3.4094961844768505</v>
      </c>
      <c r="T118" s="19">
        <v>3</v>
      </c>
    </row>
    <row r="119" spans="1:20">
      <c r="A119" s="19">
        <v>14</v>
      </c>
      <c r="B119" s="19" t="s">
        <v>177</v>
      </c>
      <c r="C119" s="19">
        <v>0.25</v>
      </c>
      <c r="D119" s="19">
        <v>1.7</v>
      </c>
      <c r="E119" s="19">
        <v>10</v>
      </c>
      <c r="F119" s="19">
        <v>50</v>
      </c>
      <c r="G119" s="19">
        <v>0</v>
      </c>
      <c r="H119" s="19">
        <v>25</v>
      </c>
      <c r="I119" s="19">
        <v>1</v>
      </c>
      <c r="J119" s="19">
        <v>19</v>
      </c>
      <c r="K119" s="19" t="s">
        <v>404</v>
      </c>
      <c r="L119" s="19">
        <f t="shared" si="9"/>
        <v>-1.3862943611198906</v>
      </c>
      <c r="M119" s="19">
        <f t="shared" si="10"/>
        <v>0.53062825106217038</v>
      </c>
      <c r="N119" s="19">
        <f t="shared" si="11"/>
        <v>2.3025850929940459</v>
      </c>
      <c r="O119" s="19">
        <f t="shared" si="12"/>
        <v>3.912023005428146</v>
      </c>
      <c r="P119" s="19" t="e">
        <f t="shared" si="13"/>
        <v>#NUM!</v>
      </c>
      <c r="Q119" s="19">
        <f t="shared" si="14"/>
        <v>3.2188758248682006</v>
      </c>
      <c r="R119" s="19">
        <f t="shared" si="15"/>
        <v>0</v>
      </c>
      <c r="S119" s="19">
        <f t="shared" si="16"/>
        <v>2.9444389791664403</v>
      </c>
      <c r="T119" s="19">
        <v>3</v>
      </c>
    </row>
    <row r="120" spans="1:20">
      <c r="A120" s="19">
        <v>15</v>
      </c>
      <c r="B120" s="19" t="s">
        <v>200</v>
      </c>
      <c r="C120" s="19">
        <v>0.125</v>
      </c>
      <c r="D120" s="19">
        <v>0.8</v>
      </c>
      <c r="E120" s="19">
        <v>5</v>
      </c>
      <c r="F120" s="19">
        <v>75</v>
      </c>
      <c r="G120" s="19">
        <v>50</v>
      </c>
      <c r="H120" s="19">
        <v>50</v>
      </c>
      <c r="I120" s="19">
        <v>0</v>
      </c>
      <c r="J120" s="19">
        <v>10</v>
      </c>
      <c r="K120" s="19" t="s">
        <v>404</v>
      </c>
      <c r="L120" s="19">
        <f t="shared" si="9"/>
        <v>-2.0794415416798357</v>
      </c>
      <c r="M120" s="19">
        <f t="shared" si="10"/>
        <v>-0.22314355131420971</v>
      </c>
      <c r="N120" s="19">
        <f t="shared" si="11"/>
        <v>1.6094379124341003</v>
      </c>
      <c r="O120" s="19">
        <f t="shared" si="12"/>
        <v>4.3174881135363101</v>
      </c>
      <c r="P120" s="19">
        <f t="shared" si="13"/>
        <v>3.912023005428146</v>
      </c>
      <c r="Q120" s="19">
        <f t="shared" si="14"/>
        <v>3.912023005428146</v>
      </c>
      <c r="R120" s="19" t="e">
        <f t="shared" si="15"/>
        <v>#NUM!</v>
      </c>
      <c r="S120" s="19">
        <f t="shared" si="16"/>
        <v>2.3025850929940459</v>
      </c>
      <c r="T120" s="19">
        <v>3</v>
      </c>
    </row>
    <row r="121" spans="1:20">
      <c r="A121" s="19">
        <v>16</v>
      </c>
      <c r="B121" s="19" t="s">
        <v>201</v>
      </c>
      <c r="C121" s="19">
        <v>0.4</v>
      </c>
      <c r="D121" s="19">
        <v>2</v>
      </c>
      <c r="E121" s="19">
        <v>15</v>
      </c>
      <c r="F121" s="19">
        <v>100</v>
      </c>
      <c r="G121" s="19">
        <v>100</v>
      </c>
      <c r="H121" s="19">
        <v>125</v>
      </c>
      <c r="I121" s="19">
        <v>0</v>
      </c>
      <c r="J121" s="19">
        <v>28.5</v>
      </c>
      <c r="K121" s="19" t="s">
        <v>404</v>
      </c>
      <c r="L121" s="19">
        <f t="shared" si="9"/>
        <v>-0.916290731874155</v>
      </c>
      <c r="M121" s="19">
        <f t="shared" si="10"/>
        <v>0.69314718055994529</v>
      </c>
      <c r="N121" s="19">
        <f t="shared" si="11"/>
        <v>2.7080502011022101</v>
      </c>
      <c r="O121" s="19">
        <f t="shared" si="12"/>
        <v>4.6051701859880918</v>
      </c>
      <c r="P121" s="19">
        <f t="shared" si="13"/>
        <v>4.6051701859880918</v>
      </c>
      <c r="Q121" s="19">
        <f t="shared" si="14"/>
        <v>4.8283137373023015</v>
      </c>
      <c r="R121" s="19" t="e">
        <f t="shared" si="15"/>
        <v>#NUM!</v>
      </c>
      <c r="S121" s="19">
        <f t="shared" si="16"/>
        <v>3.3499040872746049</v>
      </c>
      <c r="T121" s="19">
        <v>3</v>
      </c>
    </row>
    <row r="122" spans="1:20">
      <c r="A122" s="19">
        <v>17</v>
      </c>
      <c r="B122" s="19" t="s">
        <v>202</v>
      </c>
      <c r="C122" s="19">
        <v>0.25</v>
      </c>
      <c r="D122" s="19">
        <v>1.6</v>
      </c>
      <c r="E122" s="19">
        <v>15</v>
      </c>
      <c r="F122" s="19">
        <v>100</v>
      </c>
      <c r="G122" s="19">
        <v>70</v>
      </c>
      <c r="H122" s="19">
        <v>50</v>
      </c>
      <c r="I122" s="19">
        <v>0.2</v>
      </c>
      <c r="J122" s="19">
        <v>16</v>
      </c>
      <c r="K122" s="19" t="s">
        <v>404</v>
      </c>
      <c r="L122" s="19">
        <f t="shared" si="9"/>
        <v>-1.3862943611198906</v>
      </c>
      <c r="M122" s="19">
        <f t="shared" si="10"/>
        <v>0.47000362924573563</v>
      </c>
      <c r="N122" s="19">
        <f t="shared" si="11"/>
        <v>2.7080502011022101</v>
      </c>
      <c r="O122" s="19">
        <f t="shared" si="12"/>
        <v>4.6051701859880918</v>
      </c>
      <c r="P122" s="19">
        <f t="shared" si="13"/>
        <v>4.2484952420493594</v>
      </c>
      <c r="Q122" s="19">
        <f t="shared" si="14"/>
        <v>3.912023005428146</v>
      </c>
      <c r="R122" s="19">
        <f t="shared" si="15"/>
        <v>-1.6094379124341003</v>
      </c>
      <c r="S122" s="19">
        <f t="shared" si="16"/>
        <v>2.7725887222397811</v>
      </c>
      <c r="T122" s="19">
        <v>3</v>
      </c>
    </row>
    <row r="123" spans="1:20">
      <c r="A123" s="19">
        <v>18</v>
      </c>
      <c r="B123" s="19" t="s">
        <v>203</v>
      </c>
      <c r="C123" s="19">
        <v>0.25</v>
      </c>
      <c r="D123" s="19">
        <v>1.5</v>
      </c>
      <c r="E123" s="19">
        <v>15</v>
      </c>
      <c r="F123" s="19">
        <v>50</v>
      </c>
      <c r="G123" s="19">
        <v>50</v>
      </c>
      <c r="H123" s="19">
        <v>50</v>
      </c>
      <c r="I123" s="19">
        <v>0</v>
      </c>
      <c r="J123" s="19">
        <v>19</v>
      </c>
      <c r="K123" s="19" t="s">
        <v>404</v>
      </c>
      <c r="L123" s="19">
        <f t="shared" si="9"/>
        <v>-1.3862943611198906</v>
      </c>
      <c r="M123" s="19">
        <f t="shared" si="10"/>
        <v>0.40546510810816438</v>
      </c>
      <c r="N123" s="19">
        <f t="shared" si="11"/>
        <v>2.7080502011022101</v>
      </c>
      <c r="O123" s="19">
        <f t="shared" si="12"/>
        <v>3.912023005428146</v>
      </c>
      <c r="P123" s="19">
        <f t="shared" si="13"/>
        <v>3.912023005428146</v>
      </c>
      <c r="Q123" s="19">
        <f t="shared" si="14"/>
        <v>3.912023005428146</v>
      </c>
      <c r="R123" s="19" t="e">
        <f t="shared" si="15"/>
        <v>#NUM!</v>
      </c>
      <c r="S123" s="19">
        <f t="shared" si="16"/>
        <v>2.9444389791664403</v>
      </c>
      <c r="T123" s="19">
        <v>3</v>
      </c>
    </row>
    <row r="124" spans="1:20">
      <c r="A124" s="19">
        <v>19</v>
      </c>
      <c r="B124" s="19" t="s">
        <v>115</v>
      </c>
      <c r="C124" s="19">
        <v>0.25</v>
      </c>
      <c r="D124" s="19">
        <v>1.7</v>
      </c>
      <c r="E124" s="19">
        <v>20</v>
      </c>
      <c r="F124" s="19">
        <v>100</v>
      </c>
      <c r="G124" s="19">
        <v>50</v>
      </c>
      <c r="H124" s="19">
        <v>50</v>
      </c>
      <c r="I124" s="19">
        <v>0</v>
      </c>
      <c r="J124" s="19">
        <v>16.125</v>
      </c>
      <c r="K124" s="19" t="s">
        <v>404</v>
      </c>
      <c r="L124" s="19">
        <f t="shared" si="9"/>
        <v>-1.3862943611198906</v>
      </c>
      <c r="M124" s="19">
        <f t="shared" si="10"/>
        <v>0.53062825106217038</v>
      </c>
      <c r="N124" s="19">
        <f t="shared" si="11"/>
        <v>2.9957322735539909</v>
      </c>
      <c r="O124" s="19">
        <f t="shared" si="12"/>
        <v>4.6051701859880918</v>
      </c>
      <c r="P124" s="19">
        <f t="shared" si="13"/>
        <v>3.912023005428146</v>
      </c>
      <c r="Q124" s="19">
        <f t="shared" si="14"/>
        <v>3.912023005428146</v>
      </c>
      <c r="R124" s="19" t="e">
        <f t="shared" si="15"/>
        <v>#NUM!</v>
      </c>
      <c r="S124" s="19">
        <f t="shared" si="16"/>
        <v>2.7803708626818362</v>
      </c>
      <c r="T124" s="19">
        <v>3</v>
      </c>
    </row>
    <row r="125" spans="1:20">
      <c r="A125" s="19">
        <v>20</v>
      </c>
      <c r="B125" s="19" t="s">
        <v>204</v>
      </c>
      <c r="C125" s="19">
        <v>0.25</v>
      </c>
      <c r="D125" s="19">
        <v>1.5</v>
      </c>
      <c r="E125" s="19">
        <v>20</v>
      </c>
      <c r="F125" s="19">
        <v>100</v>
      </c>
      <c r="G125" s="19">
        <v>100</v>
      </c>
      <c r="H125" s="19">
        <v>50</v>
      </c>
      <c r="I125" s="19">
        <v>0.25</v>
      </c>
      <c r="J125" s="19">
        <v>20.625</v>
      </c>
      <c r="K125" s="19" t="s">
        <v>404</v>
      </c>
      <c r="L125" s="19">
        <f t="shared" si="9"/>
        <v>-1.3862943611198906</v>
      </c>
      <c r="M125" s="19">
        <f t="shared" si="10"/>
        <v>0.40546510810816438</v>
      </c>
      <c r="N125" s="19">
        <f t="shared" si="11"/>
        <v>2.9957322735539909</v>
      </c>
      <c r="O125" s="19">
        <f t="shared" si="12"/>
        <v>4.6051701859880918</v>
      </c>
      <c r="P125" s="19">
        <f t="shared" si="13"/>
        <v>4.6051701859880918</v>
      </c>
      <c r="Q125" s="19">
        <f t="shared" si="14"/>
        <v>3.912023005428146</v>
      </c>
      <c r="R125" s="19">
        <f t="shared" si="15"/>
        <v>-1.3862943611198906</v>
      </c>
      <c r="S125" s="19">
        <f t="shared" si="16"/>
        <v>3.0265039322207445</v>
      </c>
      <c r="T125" s="19">
        <v>3</v>
      </c>
    </row>
    <row r="126" spans="1:20">
      <c r="A126" s="19">
        <v>21</v>
      </c>
      <c r="B126" s="19" t="s">
        <v>205</v>
      </c>
      <c r="C126" s="19">
        <v>0.125</v>
      </c>
      <c r="D126" s="19">
        <v>0.7</v>
      </c>
      <c r="E126" s="19">
        <v>5</v>
      </c>
      <c r="F126" s="19">
        <v>10</v>
      </c>
      <c r="G126" s="19">
        <v>10</v>
      </c>
      <c r="H126" s="19">
        <v>30</v>
      </c>
      <c r="I126" s="19">
        <v>0.25</v>
      </c>
      <c r="J126" s="19">
        <v>13.875</v>
      </c>
      <c r="K126" s="19" t="s">
        <v>404</v>
      </c>
      <c r="L126" s="19">
        <f t="shared" si="9"/>
        <v>-2.0794415416798357</v>
      </c>
      <c r="M126" s="19">
        <f t="shared" si="10"/>
        <v>-0.35667494393873245</v>
      </c>
      <c r="N126" s="19">
        <f t="shared" si="11"/>
        <v>1.6094379124341003</v>
      </c>
      <c r="O126" s="19">
        <f t="shared" si="12"/>
        <v>2.3025850929940459</v>
      </c>
      <c r="P126" s="19">
        <f t="shared" si="13"/>
        <v>2.3025850929940459</v>
      </c>
      <c r="Q126" s="19">
        <f t="shared" si="14"/>
        <v>3.4011973816621555</v>
      </c>
      <c r="R126" s="19">
        <f t="shared" si="15"/>
        <v>-1.3862943611198906</v>
      </c>
      <c r="S126" s="19">
        <f t="shared" si="16"/>
        <v>2.6300886596324982</v>
      </c>
      <c r="T126" s="19">
        <v>3</v>
      </c>
    </row>
    <row r="127" spans="1:20">
      <c r="A127" s="19">
        <v>22</v>
      </c>
      <c r="B127" s="19" t="s">
        <v>43</v>
      </c>
      <c r="C127" s="19">
        <v>0.125</v>
      </c>
      <c r="D127" s="19">
        <v>0.8</v>
      </c>
      <c r="E127" s="19">
        <v>6</v>
      </c>
      <c r="F127" s="19">
        <v>30</v>
      </c>
      <c r="G127" s="19">
        <v>50</v>
      </c>
      <c r="H127" s="19">
        <v>50</v>
      </c>
      <c r="I127" s="19">
        <v>0.05</v>
      </c>
      <c r="J127" s="19">
        <v>11.75</v>
      </c>
      <c r="K127" s="19" t="s">
        <v>404</v>
      </c>
      <c r="L127" s="19">
        <f t="shared" si="9"/>
        <v>-2.0794415416798357</v>
      </c>
      <c r="M127" s="19">
        <f t="shared" si="10"/>
        <v>-0.22314355131420971</v>
      </c>
      <c r="N127" s="19">
        <f t="shared" si="11"/>
        <v>1.791759469228055</v>
      </c>
      <c r="O127" s="19">
        <f t="shared" si="12"/>
        <v>3.4011973816621555</v>
      </c>
      <c r="P127" s="19">
        <f t="shared" si="13"/>
        <v>3.912023005428146</v>
      </c>
      <c r="Q127" s="19">
        <f t="shared" si="14"/>
        <v>3.912023005428146</v>
      </c>
      <c r="R127" s="19">
        <f t="shared" si="15"/>
        <v>-2.9957322735539909</v>
      </c>
      <c r="S127" s="19">
        <f t="shared" si="16"/>
        <v>2.4638532405901681</v>
      </c>
      <c r="T127" s="19">
        <v>3</v>
      </c>
    </row>
    <row r="128" spans="1:20">
      <c r="A128" s="19">
        <v>23</v>
      </c>
      <c r="B128" s="19" t="s">
        <v>207</v>
      </c>
      <c r="C128" s="19">
        <v>0.125</v>
      </c>
      <c r="D128" s="19">
        <v>0.7</v>
      </c>
      <c r="E128" s="19">
        <v>7</v>
      </c>
      <c r="F128" s="19">
        <v>30</v>
      </c>
      <c r="G128" s="19">
        <v>30</v>
      </c>
      <c r="H128" s="19">
        <v>75</v>
      </c>
      <c r="I128" s="19">
        <v>0.25</v>
      </c>
      <c r="J128" s="19">
        <v>15.625</v>
      </c>
      <c r="K128" s="19" t="s">
        <v>404</v>
      </c>
      <c r="L128" s="19">
        <f t="shared" si="9"/>
        <v>-2.0794415416798357</v>
      </c>
      <c r="M128" s="19">
        <f t="shared" si="10"/>
        <v>-0.35667494393873245</v>
      </c>
      <c r="N128" s="19">
        <f t="shared" si="11"/>
        <v>1.9459101490553132</v>
      </c>
      <c r="O128" s="19">
        <f t="shared" si="12"/>
        <v>3.4011973816621555</v>
      </c>
      <c r="P128" s="19">
        <f t="shared" si="13"/>
        <v>3.4011973816621555</v>
      </c>
      <c r="Q128" s="19">
        <f t="shared" si="14"/>
        <v>4.3174881135363101</v>
      </c>
      <c r="R128" s="19">
        <f t="shared" si="15"/>
        <v>-1.3862943611198906</v>
      </c>
      <c r="S128" s="19">
        <f t="shared" si="16"/>
        <v>2.7488721956224653</v>
      </c>
      <c r="T128" s="19">
        <v>3</v>
      </c>
    </row>
    <row r="129" spans="1:20">
      <c r="A129" s="19">
        <v>24</v>
      </c>
      <c r="B129" s="19" t="s">
        <v>208</v>
      </c>
      <c r="C129" s="19">
        <v>0.25</v>
      </c>
      <c r="D129" s="19">
        <v>1.6</v>
      </c>
      <c r="E129" s="19">
        <v>12</v>
      </c>
      <c r="F129" s="19">
        <v>100</v>
      </c>
      <c r="G129" s="19">
        <v>100</v>
      </c>
      <c r="H129" s="19">
        <v>100</v>
      </c>
      <c r="I129" s="19">
        <v>0</v>
      </c>
      <c r="J129" s="19">
        <v>18.375</v>
      </c>
      <c r="K129" s="19" t="s">
        <v>404</v>
      </c>
      <c r="L129" s="19">
        <f t="shared" si="9"/>
        <v>-1.3862943611198906</v>
      </c>
      <c r="M129" s="19">
        <f t="shared" si="10"/>
        <v>0.47000362924573563</v>
      </c>
      <c r="N129" s="19">
        <f t="shared" si="11"/>
        <v>2.4849066497880004</v>
      </c>
      <c r="O129" s="19">
        <f t="shared" si="12"/>
        <v>4.6051701859880918</v>
      </c>
      <c r="P129" s="19">
        <f t="shared" si="13"/>
        <v>4.6051701859880918</v>
      </c>
      <c r="Q129" s="19">
        <f t="shared" si="14"/>
        <v>4.6051701859880918</v>
      </c>
      <c r="R129" s="19" t="e">
        <f t="shared" si="15"/>
        <v>#NUM!</v>
      </c>
      <c r="S129" s="19">
        <f t="shared" si="16"/>
        <v>2.9109910450989003</v>
      </c>
      <c r="T129" s="19">
        <v>3</v>
      </c>
    </row>
    <row r="130" spans="1:20">
      <c r="A130" s="19">
        <v>25</v>
      </c>
      <c r="B130" s="19" t="s">
        <v>209</v>
      </c>
      <c r="C130" s="19">
        <v>0.25</v>
      </c>
      <c r="D130" s="19">
        <v>1.4</v>
      </c>
      <c r="E130" s="19">
        <v>10</v>
      </c>
      <c r="F130" s="19">
        <v>50</v>
      </c>
      <c r="G130" s="19">
        <v>0</v>
      </c>
      <c r="H130" s="19">
        <v>50</v>
      </c>
      <c r="I130" s="19">
        <v>0.25</v>
      </c>
      <c r="J130" s="19">
        <v>19.75</v>
      </c>
      <c r="K130" s="19" t="s">
        <v>404</v>
      </c>
      <c r="L130" s="19">
        <f t="shared" si="9"/>
        <v>-1.3862943611198906</v>
      </c>
      <c r="M130" s="19">
        <f t="shared" si="10"/>
        <v>0.33647223662121289</v>
      </c>
      <c r="N130" s="19">
        <f t="shared" si="11"/>
        <v>2.3025850929940459</v>
      </c>
      <c r="O130" s="19">
        <f t="shared" si="12"/>
        <v>3.912023005428146</v>
      </c>
      <c r="P130" s="19" t="e">
        <f t="shared" si="13"/>
        <v>#NUM!</v>
      </c>
      <c r="Q130" s="19">
        <f t="shared" si="14"/>
        <v>3.912023005428146</v>
      </c>
      <c r="R130" s="19">
        <f t="shared" si="15"/>
        <v>-1.3862943611198906</v>
      </c>
      <c r="S130" s="19">
        <f t="shared" si="16"/>
        <v>2.9831534913471307</v>
      </c>
      <c r="T130" s="19">
        <v>3</v>
      </c>
    </row>
    <row r="131" spans="1:20">
      <c r="A131" s="19">
        <v>26</v>
      </c>
      <c r="B131" s="19" t="s">
        <v>211</v>
      </c>
      <c r="C131" s="19">
        <v>0.25</v>
      </c>
      <c r="D131" s="19">
        <v>1.5</v>
      </c>
      <c r="E131" s="19">
        <v>15</v>
      </c>
      <c r="F131" s="19">
        <v>100</v>
      </c>
      <c r="G131" s="19">
        <v>50</v>
      </c>
      <c r="H131" s="19">
        <v>0</v>
      </c>
      <c r="I131" s="19">
        <v>0</v>
      </c>
      <c r="J131" s="19">
        <v>20.25</v>
      </c>
      <c r="K131" s="19" t="s">
        <v>404</v>
      </c>
      <c r="L131" s="19">
        <f t="shared" si="9"/>
        <v>-1.3862943611198906</v>
      </c>
      <c r="M131" s="19">
        <f t="shared" si="10"/>
        <v>0.40546510810816438</v>
      </c>
      <c r="N131" s="19">
        <f t="shared" si="11"/>
        <v>2.7080502011022101</v>
      </c>
      <c r="O131" s="19">
        <f t="shared" si="12"/>
        <v>4.6051701859880918</v>
      </c>
      <c r="P131" s="19">
        <f t="shared" si="13"/>
        <v>3.912023005428146</v>
      </c>
      <c r="Q131" s="19" t="e">
        <f t="shared" si="14"/>
        <v>#NUM!</v>
      </c>
      <c r="R131" s="19" t="e">
        <f t="shared" si="15"/>
        <v>#NUM!</v>
      </c>
      <c r="S131" s="19">
        <f t="shared" si="16"/>
        <v>3.0081547935525483</v>
      </c>
      <c r="T131" s="19">
        <v>3</v>
      </c>
    </row>
    <row r="132" spans="1:20">
      <c r="A132" s="19">
        <v>27</v>
      </c>
      <c r="B132" s="19" t="s">
        <v>212</v>
      </c>
      <c r="C132" s="19">
        <v>0.625</v>
      </c>
      <c r="D132" s="19">
        <v>2.8</v>
      </c>
      <c r="E132" s="19">
        <v>25</v>
      </c>
      <c r="F132" s="19">
        <v>100</v>
      </c>
      <c r="G132" s="19">
        <v>100</v>
      </c>
      <c r="H132" s="19">
        <v>50</v>
      </c>
      <c r="I132" s="19">
        <v>0.5</v>
      </c>
      <c r="J132" s="19">
        <v>25.625</v>
      </c>
      <c r="K132" s="19" t="s">
        <v>404</v>
      </c>
      <c r="L132" s="19">
        <f t="shared" si="9"/>
        <v>-0.47000362924573558</v>
      </c>
      <c r="M132" s="19">
        <f t="shared" si="10"/>
        <v>1.0296194171811581</v>
      </c>
      <c r="N132" s="19">
        <f t="shared" si="11"/>
        <v>3.2188758248682006</v>
      </c>
      <c r="O132" s="19">
        <f t="shared" si="12"/>
        <v>4.6051701859880918</v>
      </c>
      <c r="P132" s="19">
        <f t="shared" si="13"/>
        <v>4.6051701859880918</v>
      </c>
      <c r="Q132" s="19">
        <f t="shared" si="14"/>
        <v>3.912023005428146</v>
      </c>
      <c r="R132" s="19">
        <f t="shared" si="15"/>
        <v>-0.69314718055994529</v>
      </c>
      <c r="S132" s="19">
        <f t="shared" si="16"/>
        <v>3.2435684374585723</v>
      </c>
      <c r="T132" s="19">
        <v>3</v>
      </c>
    </row>
    <row r="133" spans="1:20">
      <c r="A133" s="19">
        <v>28</v>
      </c>
      <c r="B133" s="19" t="s">
        <v>213</v>
      </c>
      <c r="C133" s="19">
        <v>0.125</v>
      </c>
      <c r="D133" s="19">
        <v>0.9</v>
      </c>
      <c r="E133" s="19">
        <v>6</v>
      </c>
      <c r="F133" s="19">
        <v>25</v>
      </c>
      <c r="G133" s="19">
        <v>25</v>
      </c>
      <c r="H133" s="19">
        <v>0</v>
      </c>
      <c r="I133" s="19">
        <v>0.1</v>
      </c>
      <c r="J133" s="19">
        <v>17</v>
      </c>
      <c r="K133" s="19" t="s">
        <v>404</v>
      </c>
      <c r="L133" s="19">
        <f t="shared" si="9"/>
        <v>-2.0794415416798357</v>
      </c>
      <c r="M133" s="19">
        <f t="shared" si="10"/>
        <v>-0.10536051565782628</v>
      </c>
      <c r="N133" s="19">
        <f t="shared" si="11"/>
        <v>1.791759469228055</v>
      </c>
      <c r="O133" s="19">
        <f t="shared" si="12"/>
        <v>3.2188758248682006</v>
      </c>
      <c r="P133" s="19">
        <f t="shared" si="13"/>
        <v>3.2188758248682006</v>
      </c>
      <c r="Q133" s="19" t="e">
        <f t="shared" si="14"/>
        <v>#NUM!</v>
      </c>
      <c r="R133" s="19">
        <f t="shared" si="15"/>
        <v>-2.3025850929940455</v>
      </c>
      <c r="S133" s="19">
        <f t="shared" si="16"/>
        <v>2.8332133440562162</v>
      </c>
      <c r="T133" s="19">
        <v>3</v>
      </c>
    </row>
    <row r="134" spans="1:20">
      <c r="A134" s="19">
        <v>29</v>
      </c>
      <c r="B134" s="19" t="s">
        <v>214</v>
      </c>
      <c r="C134" s="19">
        <v>0.1</v>
      </c>
      <c r="D134" s="19">
        <v>0.6</v>
      </c>
      <c r="E134" s="19">
        <v>5</v>
      </c>
      <c r="F134" s="19">
        <v>25</v>
      </c>
      <c r="G134" s="19">
        <v>10</v>
      </c>
      <c r="H134" s="19">
        <v>10</v>
      </c>
      <c r="I134" s="19">
        <v>0</v>
      </c>
      <c r="J134" s="19">
        <v>13</v>
      </c>
      <c r="K134" s="19" t="s">
        <v>404</v>
      </c>
      <c r="L134" s="19">
        <f t="shared" si="9"/>
        <v>-2.3025850929940455</v>
      </c>
      <c r="M134" s="19">
        <f t="shared" si="10"/>
        <v>-0.51082562376599072</v>
      </c>
      <c r="N134" s="19">
        <f t="shared" si="11"/>
        <v>1.6094379124341003</v>
      </c>
      <c r="O134" s="19">
        <f t="shared" si="12"/>
        <v>3.2188758248682006</v>
      </c>
      <c r="P134" s="19">
        <f t="shared" si="13"/>
        <v>2.3025850929940459</v>
      </c>
      <c r="Q134" s="19">
        <f t="shared" si="14"/>
        <v>2.3025850929940459</v>
      </c>
      <c r="R134" s="19" t="e">
        <f t="shared" si="15"/>
        <v>#NUM!</v>
      </c>
      <c r="S134" s="19">
        <f t="shared" si="16"/>
        <v>2.5649493574615367</v>
      </c>
      <c r="T134" s="19">
        <v>3</v>
      </c>
    </row>
    <row r="135" spans="1:20">
      <c r="A135" s="19">
        <v>30</v>
      </c>
      <c r="B135" s="19" t="s">
        <v>215</v>
      </c>
      <c r="C135" s="19">
        <v>0.5</v>
      </c>
      <c r="D135" s="19">
        <v>2.6</v>
      </c>
      <c r="E135" s="19">
        <v>20</v>
      </c>
      <c r="F135" s="19">
        <v>100</v>
      </c>
      <c r="G135" s="19">
        <v>50</v>
      </c>
      <c r="H135" s="19">
        <v>50</v>
      </c>
      <c r="I135" s="19">
        <v>0</v>
      </c>
      <c r="J135" s="19">
        <v>23.625</v>
      </c>
      <c r="K135" s="19" t="s">
        <v>404</v>
      </c>
      <c r="L135" s="19">
        <f t="shared" ref="L135:L155" si="17">LN(C135)</f>
        <v>-0.69314718055994529</v>
      </c>
      <c r="M135" s="19">
        <f t="shared" ref="M135:M155" si="18">LN(D135)</f>
        <v>0.95551144502743635</v>
      </c>
      <c r="N135" s="19">
        <f t="shared" ref="N135:N155" si="19">LN(E135)</f>
        <v>2.9957322735539909</v>
      </c>
      <c r="O135" s="19">
        <f t="shared" ref="O135:O155" si="20">LN(F135)</f>
        <v>4.6051701859880918</v>
      </c>
      <c r="P135" s="19">
        <f t="shared" ref="P135:P155" si="21">LN(G135)</f>
        <v>3.912023005428146</v>
      </c>
      <c r="Q135" s="19">
        <f t="shared" ref="Q135:Q155" si="22">LN(H135)</f>
        <v>3.912023005428146</v>
      </c>
      <c r="R135" s="19" t="e">
        <f t="shared" ref="R135:R155" si="23">LN(I135)</f>
        <v>#NUM!</v>
      </c>
      <c r="S135" s="19">
        <f t="shared" ref="S135:S155" si="24">LN(J135)</f>
        <v>3.1623054733798064</v>
      </c>
      <c r="T135" s="19">
        <v>3</v>
      </c>
    </row>
    <row r="136" spans="1:20">
      <c r="A136" s="19">
        <v>31</v>
      </c>
      <c r="B136" s="19" t="s">
        <v>223</v>
      </c>
      <c r="C136" s="19">
        <v>0.25</v>
      </c>
      <c r="D136" s="19">
        <v>1.2</v>
      </c>
      <c r="E136" s="19">
        <v>12</v>
      </c>
      <c r="F136" s="19">
        <v>50</v>
      </c>
      <c r="G136" s="19">
        <v>0</v>
      </c>
      <c r="H136" s="19">
        <v>50</v>
      </c>
      <c r="I136" s="19">
        <v>0</v>
      </c>
      <c r="J136" s="19">
        <v>19.5</v>
      </c>
      <c r="K136" s="19" t="s">
        <v>404</v>
      </c>
      <c r="L136" s="19">
        <f t="shared" si="17"/>
        <v>-1.3862943611198906</v>
      </c>
      <c r="M136" s="19">
        <f t="shared" si="18"/>
        <v>0.18232155679395459</v>
      </c>
      <c r="N136" s="19">
        <f t="shared" si="19"/>
        <v>2.4849066497880004</v>
      </c>
      <c r="O136" s="19">
        <f t="shared" si="20"/>
        <v>3.912023005428146</v>
      </c>
      <c r="P136" s="19" t="e">
        <f t="shared" si="21"/>
        <v>#NUM!</v>
      </c>
      <c r="Q136" s="19">
        <f t="shared" si="22"/>
        <v>3.912023005428146</v>
      </c>
      <c r="R136" s="19" t="e">
        <f t="shared" si="23"/>
        <v>#NUM!</v>
      </c>
      <c r="S136" s="19">
        <f t="shared" si="24"/>
        <v>2.9704144655697009</v>
      </c>
      <c r="T136" s="19">
        <v>3</v>
      </c>
    </row>
    <row r="137" spans="1:20">
      <c r="A137" s="19">
        <v>32</v>
      </c>
      <c r="B137" s="19" t="s">
        <v>224</v>
      </c>
      <c r="C137" s="19">
        <v>3</v>
      </c>
      <c r="D137" s="19">
        <v>14.4</v>
      </c>
      <c r="E137" s="19">
        <v>120</v>
      </c>
      <c r="F137" s="19">
        <v>600</v>
      </c>
      <c r="G137" s="19">
        <v>600</v>
      </c>
      <c r="H137" s="19">
        <v>600</v>
      </c>
      <c r="I137" s="19">
        <v>0</v>
      </c>
      <c r="J137" s="19">
        <v>151.25</v>
      </c>
      <c r="K137" s="19" t="s">
        <v>404</v>
      </c>
      <c r="L137" s="19">
        <f t="shared" si="17"/>
        <v>1.0986122886681098</v>
      </c>
      <c r="M137" s="19">
        <f t="shared" si="18"/>
        <v>2.6672282065819548</v>
      </c>
      <c r="N137" s="19">
        <f t="shared" si="19"/>
        <v>4.7874917427820458</v>
      </c>
      <c r="O137" s="19">
        <f t="shared" si="20"/>
        <v>6.3969296552161463</v>
      </c>
      <c r="P137" s="19">
        <f t="shared" si="21"/>
        <v>6.3969296552161463</v>
      </c>
      <c r="Q137" s="19">
        <f t="shared" si="22"/>
        <v>6.3969296552161463</v>
      </c>
      <c r="R137" s="19" t="e">
        <f t="shared" si="23"/>
        <v>#NUM!</v>
      </c>
      <c r="S137" s="19">
        <f t="shared" si="24"/>
        <v>5.018934096910951</v>
      </c>
      <c r="T137" s="19">
        <v>3</v>
      </c>
    </row>
    <row r="138" spans="1:20">
      <c r="A138" s="19">
        <v>33</v>
      </c>
      <c r="B138" s="19" t="s">
        <v>226</v>
      </c>
      <c r="C138" s="19">
        <v>0.25</v>
      </c>
      <c r="D138" s="19">
        <v>1.3</v>
      </c>
      <c r="E138" s="19">
        <v>11</v>
      </c>
      <c r="F138" s="19">
        <v>50</v>
      </c>
      <c r="G138" s="19">
        <v>50</v>
      </c>
      <c r="H138" s="19">
        <v>50</v>
      </c>
      <c r="I138" s="19">
        <v>0</v>
      </c>
      <c r="J138" s="19">
        <v>18.125</v>
      </c>
      <c r="K138" s="19" t="s">
        <v>404</v>
      </c>
      <c r="L138" s="19">
        <f t="shared" si="17"/>
        <v>-1.3862943611198906</v>
      </c>
      <c r="M138" s="19">
        <f t="shared" si="18"/>
        <v>0.26236426446749106</v>
      </c>
      <c r="N138" s="19">
        <f t="shared" si="19"/>
        <v>2.3978952727983707</v>
      </c>
      <c r="O138" s="19">
        <f t="shared" si="20"/>
        <v>3.912023005428146</v>
      </c>
      <c r="P138" s="19">
        <f t="shared" si="21"/>
        <v>3.912023005428146</v>
      </c>
      <c r="Q138" s="19">
        <f t="shared" si="22"/>
        <v>3.912023005428146</v>
      </c>
      <c r="R138" s="19" t="e">
        <f t="shared" si="23"/>
        <v>#NUM!</v>
      </c>
      <c r="S138" s="19">
        <f t="shared" si="24"/>
        <v>2.8972922007407385</v>
      </c>
      <c r="T138" s="19">
        <v>3</v>
      </c>
    </row>
    <row r="139" spans="1:20">
      <c r="A139" s="19">
        <v>34</v>
      </c>
      <c r="B139" s="19" t="s">
        <v>227</v>
      </c>
      <c r="C139" s="19">
        <v>7.4999999999999997E-2</v>
      </c>
      <c r="D139" s="19">
        <v>1.1000000000000001</v>
      </c>
      <c r="E139" s="19">
        <v>10</v>
      </c>
      <c r="F139" s="19">
        <v>200</v>
      </c>
      <c r="G139" s="19">
        <v>100</v>
      </c>
      <c r="H139" s="19">
        <v>0</v>
      </c>
      <c r="I139" s="19">
        <v>0</v>
      </c>
      <c r="J139" s="19">
        <v>16.25</v>
      </c>
      <c r="K139" s="19" t="s">
        <v>404</v>
      </c>
      <c r="L139" s="19">
        <f t="shared" si="17"/>
        <v>-2.5902671654458267</v>
      </c>
      <c r="M139" s="19">
        <f t="shared" si="18"/>
        <v>9.5310179804324935E-2</v>
      </c>
      <c r="N139" s="19">
        <f t="shared" si="19"/>
        <v>2.3025850929940459</v>
      </c>
      <c r="O139" s="19">
        <f t="shared" si="20"/>
        <v>5.2983173665480363</v>
      </c>
      <c r="P139" s="19">
        <f t="shared" si="21"/>
        <v>4.6051701859880918</v>
      </c>
      <c r="Q139" s="19" t="e">
        <f t="shared" si="22"/>
        <v>#NUM!</v>
      </c>
      <c r="R139" s="19" t="e">
        <f t="shared" si="23"/>
        <v>#NUM!</v>
      </c>
      <c r="S139" s="19">
        <f t="shared" si="24"/>
        <v>2.7880929087757464</v>
      </c>
      <c r="T139" s="19">
        <v>3</v>
      </c>
    </row>
    <row r="140" spans="1:20">
      <c r="A140" s="19">
        <v>35</v>
      </c>
      <c r="B140" s="19" t="s">
        <v>228</v>
      </c>
      <c r="C140" s="19">
        <v>2.5000000000000001E-2</v>
      </c>
      <c r="D140" s="19">
        <v>1.2</v>
      </c>
      <c r="E140" s="19">
        <v>10</v>
      </c>
      <c r="F140" s="19">
        <v>50</v>
      </c>
      <c r="G140" s="19">
        <v>0</v>
      </c>
      <c r="H140" s="19">
        <v>50</v>
      </c>
      <c r="I140" s="19">
        <v>0.01</v>
      </c>
      <c r="J140" s="19">
        <v>22.25</v>
      </c>
      <c r="K140" s="19" t="s">
        <v>404</v>
      </c>
      <c r="L140" s="19">
        <f t="shared" si="17"/>
        <v>-3.6888794541139363</v>
      </c>
      <c r="M140" s="19">
        <f t="shared" si="18"/>
        <v>0.18232155679395459</v>
      </c>
      <c r="N140" s="19">
        <f t="shared" si="19"/>
        <v>2.3025850929940459</v>
      </c>
      <c r="O140" s="19">
        <f t="shared" si="20"/>
        <v>3.912023005428146</v>
      </c>
      <c r="P140" s="19" t="e">
        <f t="shared" si="21"/>
        <v>#NUM!</v>
      </c>
      <c r="Q140" s="19">
        <f t="shared" si="22"/>
        <v>3.912023005428146</v>
      </c>
      <c r="R140" s="19">
        <f t="shared" si="23"/>
        <v>-4.6051701859880909</v>
      </c>
      <c r="S140" s="19">
        <f t="shared" si="24"/>
        <v>3.1023420086122493</v>
      </c>
      <c r="T140" s="19">
        <v>3</v>
      </c>
    </row>
    <row r="141" spans="1:20">
      <c r="A141" s="19">
        <v>36</v>
      </c>
      <c r="B141" s="19" t="s">
        <v>229</v>
      </c>
      <c r="C141" s="19">
        <v>0.25</v>
      </c>
      <c r="D141" s="19">
        <v>1.2</v>
      </c>
      <c r="E141" s="19">
        <v>13</v>
      </c>
      <c r="F141" s="19">
        <v>50</v>
      </c>
      <c r="G141" s="19">
        <v>0</v>
      </c>
      <c r="H141" s="19">
        <v>100</v>
      </c>
      <c r="I141" s="19">
        <v>0.02</v>
      </c>
      <c r="J141" s="19">
        <v>23.375</v>
      </c>
      <c r="K141" s="19" t="s">
        <v>404</v>
      </c>
      <c r="L141" s="19">
        <f t="shared" si="17"/>
        <v>-1.3862943611198906</v>
      </c>
      <c r="M141" s="19">
        <f t="shared" si="18"/>
        <v>0.18232155679395459</v>
      </c>
      <c r="N141" s="19">
        <f t="shared" si="19"/>
        <v>2.5649493574615367</v>
      </c>
      <c r="O141" s="19">
        <f t="shared" si="20"/>
        <v>3.912023005428146</v>
      </c>
      <c r="P141" s="19" t="e">
        <f t="shared" si="21"/>
        <v>#NUM!</v>
      </c>
      <c r="Q141" s="19">
        <f t="shared" si="22"/>
        <v>4.6051701859880918</v>
      </c>
      <c r="R141" s="19">
        <f t="shared" si="23"/>
        <v>-3.912023005428146</v>
      </c>
      <c r="S141" s="19">
        <f t="shared" si="24"/>
        <v>3.1516670751747506</v>
      </c>
      <c r="T141" s="19">
        <v>3</v>
      </c>
    </row>
    <row r="142" spans="1:20">
      <c r="A142" s="19">
        <v>37</v>
      </c>
      <c r="B142" s="19" t="s">
        <v>230</v>
      </c>
      <c r="C142" s="19">
        <v>0.25</v>
      </c>
      <c r="D142" s="19">
        <v>1.3</v>
      </c>
      <c r="E142" s="19">
        <v>7</v>
      </c>
      <c r="F142" s="19">
        <v>0</v>
      </c>
      <c r="G142" s="19">
        <v>50</v>
      </c>
      <c r="H142" s="19">
        <v>0</v>
      </c>
      <c r="I142" s="19">
        <v>0.15</v>
      </c>
      <c r="J142" s="19">
        <v>21.5</v>
      </c>
      <c r="K142" s="19" t="s">
        <v>404</v>
      </c>
      <c r="L142" s="19">
        <f t="shared" si="17"/>
        <v>-1.3862943611198906</v>
      </c>
      <c r="M142" s="19">
        <f t="shared" si="18"/>
        <v>0.26236426446749106</v>
      </c>
      <c r="N142" s="19">
        <f t="shared" si="19"/>
        <v>1.9459101490553132</v>
      </c>
      <c r="O142" s="19" t="e">
        <f t="shared" si="20"/>
        <v>#NUM!</v>
      </c>
      <c r="P142" s="19">
        <f t="shared" si="21"/>
        <v>3.912023005428146</v>
      </c>
      <c r="Q142" s="19" t="e">
        <f t="shared" si="22"/>
        <v>#NUM!</v>
      </c>
      <c r="R142" s="19">
        <f t="shared" si="23"/>
        <v>-1.8971199848858813</v>
      </c>
      <c r="S142" s="19">
        <f t="shared" si="24"/>
        <v>3.068052935133617</v>
      </c>
      <c r="T142" s="19">
        <v>3</v>
      </c>
    </row>
    <row r="143" spans="1:20">
      <c r="A143" s="19">
        <v>38</v>
      </c>
      <c r="B143" s="19" t="s">
        <v>212</v>
      </c>
      <c r="C143" s="19">
        <v>0.5</v>
      </c>
      <c r="D143" s="19">
        <v>1.6</v>
      </c>
      <c r="E143" s="19">
        <v>10</v>
      </c>
      <c r="F143" s="19">
        <v>50</v>
      </c>
      <c r="G143" s="19">
        <v>50</v>
      </c>
      <c r="H143" s="19">
        <v>50</v>
      </c>
      <c r="I143" s="19">
        <v>0</v>
      </c>
      <c r="J143" s="19">
        <v>38.625</v>
      </c>
      <c r="K143" s="19" t="s">
        <v>404</v>
      </c>
      <c r="L143" s="19">
        <f t="shared" si="17"/>
        <v>-0.69314718055994529</v>
      </c>
      <c r="M143" s="19">
        <f t="shared" si="18"/>
        <v>0.47000362924573563</v>
      </c>
      <c r="N143" s="19">
        <f t="shared" si="19"/>
        <v>2.3025850929940459</v>
      </c>
      <c r="O143" s="19">
        <f t="shared" si="20"/>
        <v>3.912023005428146</v>
      </c>
      <c r="P143" s="19">
        <f t="shared" si="21"/>
        <v>3.912023005428146</v>
      </c>
      <c r="Q143" s="19">
        <f t="shared" si="22"/>
        <v>3.912023005428146</v>
      </c>
      <c r="R143" s="19" t="e">
        <f t="shared" si="23"/>
        <v>#NUM!</v>
      </c>
      <c r="S143" s="19">
        <f t="shared" si="24"/>
        <v>3.6538997352179097</v>
      </c>
      <c r="T143" s="19">
        <v>3</v>
      </c>
    </row>
    <row r="144" spans="1:20">
      <c r="A144" s="19">
        <v>39</v>
      </c>
      <c r="B144" s="19" t="s">
        <v>233</v>
      </c>
      <c r="C144" s="19">
        <v>0.02</v>
      </c>
      <c r="D144" s="19">
        <v>0.9</v>
      </c>
      <c r="E144" s="19">
        <v>10</v>
      </c>
      <c r="F144" s="19">
        <v>10</v>
      </c>
      <c r="G144" s="19">
        <v>25</v>
      </c>
      <c r="H144" s="19">
        <v>50</v>
      </c>
      <c r="I144" s="19">
        <v>0</v>
      </c>
      <c r="J144" s="19">
        <v>11.125</v>
      </c>
      <c r="K144" s="19" t="s">
        <v>404</v>
      </c>
      <c r="L144" s="19">
        <f t="shared" si="17"/>
        <v>-3.912023005428146</v>
      </c>
      <c r="M144" s="19">
        <f t="shared" si="18"/>
        <v>-0.10536051565782628</v>
      </c>
      <c r="N144" s="19">
        <f t="shared" si="19"/>
        <v>2.3025850929940459</v>
      </c>
      <c r="O144" s="19">
        <f t="shared" si="20"/>
        <v>2.3025850929940459</v>
      </c>
      <c r="P144" s="19">
        <f t="shared" si="21"/>
        <v>3.2188758248682006</v>
      </c>
      <c r="Q144" s="19">
        <f t="shared" si="22"/>
        <v>3.912023005428146</v>
      </c>
      <c r="R144" s="19" t="e">
        <f t="shared" si="23"/>
        <v>#NUM!</v>
      </c>
      <c r="S144" s="19">
        <f t="shared" si="24"/>
        <v>2.4091948280523039</v>
      </c>
      <c r="T144" s="19">
        <v>3</v>
      </c>
    </row>
    <row r="145" spans="1:20">
      <c r="A145" s="19">
        <v>40</v>
      </c>
      <c r="B145" s="19" t="s">
        <v>234</v>
      </c>
      <c r="C145" s="19">
        <v>0.5</v>
      </c>
      <c r="D145" s="19">
        <v>3</v>
      </c>
      <c r="E145" s="19">
        <v>25</v>
      </c>
      <c r="F145" s="19">
        <v>100</v>
      </c>
      <c r="G145" s="19">
        <v>100</v>
      </c>
      <c r="H145" s="19">
        <v>100</v>
      </c>
      <c r="I145" s="19">
        <v>0</v>
      </c>
      <c r="J145" s="19">
        <v>30.375</v>
      </c>
      <c r="K145" s="19" t="s">
        <v>404</v>
      </c>
      <c r="L145" s="19">
        <f t="shared" si="17"/>
        <v>-0.69314718055994529</v>
      </c>
      <c r="M145" s="19">
        <f t="shared" si="18"/>
        <v>1.0986122886681098</v>
      </c>
      <c r="N145" s="19">
        <f t="shared" si="19"/>
        <v>3.2188758248682006</v>
      </c>
      <c r="O145" s="19">
        <f t="shared" si="20"/>
        <v>4.6051701859880918</v>
      </c>
      <c r="P145" s="19">
        <f t="shared" si="21"/>
        <v>4.6051701859880918</v>
      </c>
      <c r="Q145" s="19">
        <f t="shared" si="22"/>
        <v>4.6051701859880918</v>
      </c>
      <c r="R145" s="19" t="e">
        <f t="shared" si="23"/>
        <v>#NUM!</v>
      </c>
      <c r="S145" s="19">
        <f t="shared" si="24"/>
        <v>3.4136199016607125</v>
      </c>
      <c r="T145" s="19">
        <v>3</v>
      </c>
    </row>
    <row r="146" spans="1:20">
      <c r="A146" s="19">
        <v>41</v>
      </c>
      <c r="B146" s="19" t="s">
        <v>236</v>
      </c>
      <c r="C146" s="19">
        <v>0.25</v>
      </c>
      <c r="D146" s="19">
        <v>1.5</v>
      </c>
      <c r="E146" s="19">
        <v>10</v>
      </c>
      <c r="F146" s="19">
        <v>50</v>
      </c>
      <c r="G146" s="19">
        <v>25</v>
      </c>
      <c r="H146" s="19">
        <v>50</v>
      </c>
      <c r="I146" s="19">
        <v>0.5</v>
      </c>
      <c r="J146" s="19">
        <v>15.5</v>
      </c>
      <c r="K146" s="19" t="s">
        <v>404</v>
      </c>
      <c r="L146" s="19">
        <f t="shared" si="17"/>
        <v>-1.3862943611198906</v>
      </c>
      <c r="M146" s="19">
        <f t="shared" si="18"/>
        <v>0.40546510810816438</v>
      </c>
      <c r="N146" s="19">
        <f t="shared" si="19"/>
        <v>2.3025850929940459</v>
      </c>
      <c r="O146" s="19">
        <f t="shared" si="20"/>
        <v>3.912023005428146</v>
      </c>
      <c r="P146" s="19">
        <f t="shared" si="21"/>
        <v>3.2188758248682006</v>
      </c>
      <c r="Q146" s="19">
        <f t="shared" si="22"/>
        <v>3.912023005428146</v>
      </c>
      <c r="R146" s="19">
        <f t="shared" si="23"/>
        <v>-0.69314718055994529</v>
      </c>
      <c r="S146" s="19">
        <f t="shared" si="24"/>
        <v>2.7408400239252009</v>
      </c>
      <c r="T146" s="19">
        <v>3</v>
      </c>
    </row>
    <row r="147" spans="1:20">
      <c r="A147" s="19">
        <v>42</v>
      </c>
      <c r="B147" s="19" t="s">
        <v>237</v>
      </c>
      <c r="C147" s="19">
        <v>0.35</v>
      </c>
      <c r="D147" s="19">
        <v>1</v>
      </c>
      <c r="E147" s="19">
        <v>20</v>
      </c>
      <c r="F147" s="19">
        <v>50</v>
      </c>
      <c r="G147" s="19">
        <v>50</v>
      </c>
      <c r="H147" s="19">
        <v>50</v>
      </c>
      <c r="I147" s="19">
        <v>0.2</v>
      </c>
      <c r="J147" s="19">
        <v>15.5</v>
      </c>
      <c r="K147" s="19" t="s">
        <v>404</v>
      </c>
      <c r="L147" s="19">
        <f t="shared" si="17"/>
        <v>-1.0498221244986778</v>
      </c>
      <c r="M147" s="19">
        <f t="shared" si="18"/>
        <v>0</v>
      </c>
      <c r="N147" s="19">
        <f t="shared" si="19"/>
        <v>2.9957322735539909</v>
      </c>
      <c r="O147" s="19">
        <f t="shared" si="20"/>
        <v>3.912023005428146</v>
      </c>
      <c r="P147" s="19">
        <f t="shared" si="21"/>
        <v>3.912023005428146</v>
      </c>
      <c r="Q147" s="19">
        <f t="shared" si="22"/>
        <v>3.912023005428146</v>
      </c>
      <c r="R147" s="19">
        <f t="shared" si="23"/>
        <v>-1.6094379124341003</v>
      </c>
      <c r="S147" s="19">
        <f t="shared" si="24"/>
        <v>2.7408400239252009</v>
      </c>
      <c r="T147" s="19">
        <v>3</v>
      </c>
    </row>
    <row r="148" spans="1:20">
      <c r="A148" s="19">
        <v>43</v>
      </c>
      <c r="B148" s="19" t="s">
        <v>238</v>
      </c>
      <c r="C148" s="19">
        <v>0.5</v>
      </c>
      <c r="D148" s="19">
        <v>2.2999999999999998</v>
      </c>
      <c r="E148" s="19">
        <v>20</v>
      </c>
      <c r="F148" s="19">
        <v>200</v>
      </c>
      <c r="G148" s="19">
        <v>0</v>
      </c>
      <c r="H148" s="19">
        <v>100</v>
      </c>
      <c r="I148" s="19">
        <v>0.5</v>
      </c>
      <c r="J148" s="19">
        <v>23.375</v>
      </c>
      <c r="K148" s="19" t="s">
        <v>404</v>
      </c>
      <c r="L148" s="19">
        <f t="shared" si="17"/>
        <v>-0.69314718055994529</v>
      </c>
      <c r="M148" s="19">
        <f t="shared" si="18"/>
        <v>0.83290912293510388</v>
      </c>
      <c r="N148" s="19">
        <f t="shared" si="19"/>
        <v>2.9957322735539909</v>
      </c>
      <c r="O148" s="19">
        <f t="shared" si="20"/>
        <v>5.2983173665480363</v>
      </c>
      <c r="P148" s="19" t="e">
        <f t="shared" si="21"/>
        <v>#NUM!</v>
      </c>
      <c r="Q148" s="19">
        <f t="shared" si="22"/>
        <v>4.6051701859880918</v>
      </c>
      <c r="R148" s="19">
        <f t="shared" si="23"/>
        <v>-0.69314718055994529</v>
      </c>
      <c r="S148" s="19">
        <f t="shared" si="24"/>
        <v>3.1516670751747506</v>
      </c>
      <c r="T148" s="19">
        <v>3</v>
      </c>
    </row>
    <row r="149" spans="1:20">
      <c r="A149" s="19">
        <v>44</v>
      </c>
      <c r="B149" s="19" t="s">
        <v>239</v>
      </c>
      <c r="C149" s="19">
        <v>0.8</v>
      </c>
      <c r="D149" s="19">
        <v>4.8</v>
      </c>
      <c r="E149" s="19">
        <v>40</v>
      </c>
      <c r="F149" s="19">
        <v>50</v>
      </c>
      <c r="G149" s="19">
        <v>150</v>
      </c>
      <c r="H149" s="19">
        <v>50</v>
      </c>
      <c r="I149" s="19">
        <v>0</v>
      </c>
      <c r="J149" s="19">
        <v>37.25</v>
      </c>
      <c r="K149" s="19" t="s">
        <v>404</v>
      </c>
      <c r="L149" s="19">
        <f t="shared" si="17"/>
        <v>-0.22314355131420971</v>
      </c>
      <c r="M149" s="19">
        <f t="shared" si="18"/>
        <v>1.5686159179138452</v>
      </c>
      <c r="N149" s="19">
        <f t="shared" si="19"/>
        <v>3.6888794541139363</v>
      </c>
      <c r="O149" s="19">
        <f t="shared" si="20"/>
        <v>3.912023005428146</v>
      </c>
      <c r="P149" s="19">
        <f t="shared" si="21"/>
        <v>5.0106352940962555</v>
      </c>
      <c r="Q149" s="19">
        <f t="shared" si="22"/>
        <v>3.912023005428146</v>
      </c>
      <c r="R149" s="19" t="e">
        <f t="shared" si="23"/>
        <v>#NUM!</v>
      </c>
      <c r="S149" s="19">
        <f t="shared" si="24"/>
        <v>3.6176519448255684</v>
      </c>
      <c r="T149" s="19">
        <v>3</v>
      </c>
    </row>
    <row r="150" spans="1:20">
      <c r="A150" s="19">
        <v>45</v>
      </c>
      <c r="B150" s="19" t="s">
        <v>240</v>
      </c>
      <c r="C150" s="19">
        <v>0.25</v>
      </c>
      <c r="D150" s="19">
        <v>1</v>
      </c>
      <c r="E150" s="19">
        <v>10</v>
      </c>
      <c r="F150" s="19">
        <v>0</v>
      </c>
      <c r="G150" s="19">
        <v>50</v>
      </c>
      <c r="H150" s="19">
        <v>50</v>
      </c>
      <c r="I150" s="19">
        <v>0.5</v>
      </c>
      <c r="J150" s="19">
        <v>23.75</v>
      </c>
      <c r="K150" s="19" t="s">
        <v>404</v>
      </c>
      <c r="L150" s="19">
        <f t="shared" si="17"/>
        <v>-1.3862943611198906</v>
      </c>
      <c r="M150" s="19">
        <f t="shared" si="18"/>
        <v>0</v>
      </c>
      <c r="N150" s="19">
        <f t="shared" si="19"/>
        <v>2.3025850929940459</v>
      </c>
      <c r="O150" s="19" t="e">
        <f t="shared" si="20"/>
        <v>#NUM!</v>
      </c>
      <c r="P150" s="19">
        <f t="shared" si="21"/>
        <v>3.912023005428146</v>
      </c>
      <c r="Q150" s="19">
        <f t="shared" si="22"/>
        <v>3.912023005428146</v>
      </c>
      <c r="R150" s="19">
        <f t="shared" si="23"/>
        <v>-0.69314718055994529</v>
      </c>
      <c r="S150" s="19">
        <f t="shared" si="24"/>
        <v>3.1675825304806504</v>
      </c>
      <c r="T150" s="19">
        <v>3</v>
      </c>
    </row>
    <row r="151" spans="1:20">
      <c r="A151" s="19">
        <v>46</v>
      </c>
      <c r="B151" s="19" t="s">
        <v>241</v>
      </c>
      <c r="C151" s="19">
        <v>0.25</v>
      </c>
      <c r="D151" s="19">
        <v>1.5</v>
      </c>
      <c r="E151" s="19">
        <v>15</v>
      </c>
      <c r="F151" s="19">
        <v>100</v>
      </c>
      <c r="G151" s="19">
        <v>50</v>
      </c>
      <c r="H151" s="19">
        <v>0</v>
      </c>
      <c r="I151" s="19">
        <v>0</v>
      </c>
      <c r="J151" s="19">
        <v>24.25</v>
      </c>
      <c r="K151" s="19" t="s">
        <v>404</v>
      </c>
      <c r="L151" s="19">
        <f t="shared" si="17"/>
        <v>-1.3862943611198906</v>
      </c>
      <c r="M151" s="19">
        <f t="shared" si="18"/>
        <v>0.40546510810816438</v>
      </c>
      <c r="N151" s="19">
        <f t="shared" si="19"/>
        <v>2.7080502011022101</v>
      </c>
      <c r="O151" s="19">
        <f t="shared" si="20"/>
        <v>4.6051701859880918</v>
      </c>
      <c r="P151" s="19">
        <f t="shared" si="21"/>
        <v>3.912023005428146</v>
      </c>
      <c r="Q151" s="19" t="e">
        <f t="shared" si="22"/>
        <v>#NUM!</v>
      </c>
      <c r="R151" s="19" t="e">
        <f t="shared" si="23"/>
        <v>#NUM!</v>
      </c>
      <c r="S151" s="19">
        <f t="shared" si="24"/>
        <v>3.188416617383492</v>
      </c>
      <c r="T151" s="19">
        <v>3</v>
      </c>
    </row>
    <row r="152" spans="1:20">
      <c r="A152" s="19">
        <v>47</v>
      </c>
      <c r="B152" s="19" t="s">
        <v>242</v>
      </c>
      <c r="C152" s="19">
        <v>0.25</v>
      </c>
      <c r="D152" s="19">
        <v>1.5</v>
      </c>
      <c r="E152" s="19">
        <v>20</v>
      </c>
      <c r="F152" s="19">
        <v>50</v>
      </c>
      <c r="G152" s="19">
        <v>50</v>
      </c>
      <c r="H152" s="19">
        <v>50</v>
      </c>
      <c r="I152" s="19">
        <v>0.15</v>
      </c>
      <c r="J152" s="19">
        <v>28.5</v>
      </c>
      <c r="K152" s="19" t="s">
        <v>404</v>
      </c>
      <c r="L152" s="19">
        <f t="shared" si="17"/>
        <v>-1.3862943611198906</v>
      </c>
      <c r="M152" s="19">
        <f t="shared" si="18"/>
        <v>0.40546510810816438</v>
      </c>
      <c r="N152" s="19">
        <f t="shared" si="19"/>
        <v>2.9957322735539909</v>
      </c>
      <c r="O152" s="19">
        <f t="shared" si="20"/>
        <v>3.912023005428146</v>
      </c>
      <c r="P152" s="19">
        <f t="shared" si="21"/>
        <v>3.912023005428146</v>
      </c>
      <c r="Q152" s="19">
        <f t="shared" si="22"/>
        <v>3.912023005428146</v>
      </c>
      <c r="R152" s="19">
        <f t="shared" si="23"/>
        <v>-1.8971199848858813</v>
      </c>
      <c r="S152" s="19">
        <f t="shared" si="24"/>
        <v>3.3499040872746049</v>
      </c>
      <c r="T152" s="19">
        <v>3</v>
      </c>
    </row>
    <row r="153" spans="1:20">
      <c r="A153" s="19">
        <v>48</v>
      </c>
      <c r="B153" s="19" t="s">
        <v>243</v>
      </c>
      <c r="C153" s="19">
        <v>0.125</v>
      </c>
      <c r="D153" s="19">
        <v>0.6</v>
      </c>
      <c r="E153" s="19">
        <v>5</v>
      </c>
      <c r="F153" s="19">
        <v>30</v>
      </c>
      <c r="G153" s="19">
        <v>30</v>
      </c>
      <c r="H153" s="19">
        <v>30</v>
      </c>
      <c r="I153" s="19">
        <v>0</v>
      </c>
      <c r="J153" s="19">
        <v>18.625</v>
      </c>
      <c r="K153" s="19" t="s">
        <v>404</v>
      </c>
      <c r="L153" s="19">
        <f t="shared" si="17"/>
        <v>-2.0794415416798357</v>
      </c>
      <c r="M153" s="19">
        <f t="shared" si="18"/>
        <v>-0.51082562376599072</v>
      </c>
      <c r="N153" s="19">
        <f t="shared" si="19"/>
        <v>1.6094379124341003</v>
      </c>
      <c r="O153" s="19">
        <f t="shared" si="20"/>
        <v>3.4011973816621555</v>
      </c>
      <c r="P153" s="19">
        <f t="shared" si="21"/>
        <v>3.4011973816621555</v>
      </c>
      <c r="Q153" s="19">
        <f t="shared" si="22"/>
        <v>3.4011973816621555</v>
      </c>
      <c r="R153" s="19" t="e">
        <f t="shared" si="23"/>
        <v>#NUM!</v>
      </c>
      <c r="S153" s="19">
        <f t="shared" si="24"/>
        <v>2.924504764265623</v>
      </c>
      <c r="T153" s="19">
        <v>3</v>
      </c>
    </row>
    <row r="154" spans="1:20">
      <c r="A154" s="19">
        <v>49</v>
      </c>
      <c r="B154" s="19" t="s">
        <v>244</v>
      </c>
      <c r="C154" s="19">
        <v>0.25</v>
      </c>
      <c r="D154" s="19">
        <v>1.4</v>
      </c>
      <c r="E154" s="19">
        <v>15</v>
      </c>
      <c r="F154" s="19">
        <v>50</v>
      </c>
      <c r="G154" s="19">
        <v>50</v>
      </c>
      <c r="H154" s="19">
        <v>50</v>
      </c>
      <c r="I154" s="19">
        <v>0</v>
      </c>
      <c r="J154" s="19">
        <v>11.875</v>
      </c>
      <c r="K154" s="19" t="s">
        <v>404</v>
      </c>
      <c r="L154" s="19">
        <f t="shared" si="17"/>
        <v>-1.3862943611198906</v>
      </c>
      <c r="M154" s="19">
        <f t="shared" si="18"/>
        <v>0.33647223662121289</v>
      </c>
      <c r="N154" s="19">
        <f t="shared" si="19"/>
        <v>2.7080502011022101</v>
      </c>
      <c r="O154" s="19">
        <f t="shared" si="20"/>
        <v>3.912023005428146</v>
      </c>
      <c r="P154" s="19">
        <f t="shared" si="21"/>
        <v>3.912023005428146</v>
      </c>
      <c r="Q154" s="19">
        <f t="shared" si="22"/>
        <v>3.912023005428146</v>
      </c>
      <c r="R154" s="19" t="e">
        <f t="shared" si="23"/>
        <v>#NUM!</v>
      </c>
      <c r="S154" s="19">
        <f t="shared" si="24"/>
        <v>2.474435349920705</v>
      </c>
      <c r="T154" s="19">
        <v>3</v>
      </c>
    </row>
    <row r="155" spans="1:20">
      <c r="A155" s="59">
        <v>50</v>
      </c>
      <c r="B155" s="59" t="s">
        <v>247</v>
      </c>
      <c r="C155" s="59">
        <v>0.5</v>
      </c>
      <c r="D155" s="59">
        <v>2.4</v>
      </c>
      <c r="E155" s="59">
        <v>20</v>
      </c>
      <c r="F155" s="59">
        <v>50</v>
      </c>
      <c r="G155" s="59">
        <v>50</v>
      </c>
      <c r="H155" s="59">
        <v>50</v>
      </c>
      <c r="I155" s="59">
        <v>0</v>
      </c>
      <c r="J155" s="59">
        <v>19.125</v>
      </c>
      <c r="K155" s="59" t="s">
        <v>404</v>
      </c>
      <c r="L155" s="59">
        <f t="shared" si="17"/>
        <v>-0.69314718055994529</v>
      </c>
      <c r="M155" s="59">
        <f t="shared" si="18"/>
        <v>0.87546873735389985</v>
      </c>
      <c r="N155" s="59">
        <f t="shared" si="19"/>
        <v>2.9957322735539909</v>
      </c>
      <c r="O155" s="59">
        <f t="shared" si="20"/>
        <v>3.912023005428146</v>
      </c>
      <c r="P155" s="59">
        <f t="shared" si="21"/>
        <v>3.912023005428146</v>
      </c>
      <c r="Q155" s="59">
        <f t="shared" si="22"/>
        <v>3.912023005428146</v>
      </c>
      <c r="R155" s="59" t="e">
        <f t="shared" si="23"/>
        <v>#NUM!</v>
      </c>
      <c r="S155" s="59">
        <f t="shared" si="24"/>
        <v>2.9509963797125995</v>
      </c>
      <c r="T155" s="59">
        <v>3</v>
      </c>
    </row>
  </sheetData>
  <mergeCells count="21">
    <mergeCell ref="J3:J5"/>
    <mergeCell ref="K3:K5"/>
    <mergeCell ref="L3:L5"/>
    <mergeCell ref="M3:M5"/>
    <mergeCell ref="N3:N5"/>
    <mergeCell ref="F3:H3"/>
    <mergeCell ref="F4:F5"/>
    <mergeCell ref="G4:G5"/>
    <mergeCell ref="H4:H5"/>
    <mergeCell ref="I3:I5"/>
    <mergeCell ref="A3:A5"/>
    <mergeCell ref="B3:B5"/>
    <mergeCell ref="C3:C5"/>
    <mergeCell ref="D3:D5"/>
    <mergeCell ref="E3:E5"/>
    <mergeCell ref="O3:O5"/>
    <mergeCell ref="P3:P5"/>
    <mergeCell ref="Q3:Q5"/>
    <mergeCell ref="T3:T5"/>
    <mergeCell ref="R3:R5"/>
    <mergeCell ref="S3:S5"/>
  </mergeCells>
  <pageMargins left="0.7" right="0.7" top="0.75" bottom="0.75" header="0.3" footer="0.3"/>
  <pageSetup paperSize="9" scale="33" orientation="landscape" r:id="rId1"/>
  <colBreaks count="1" manualBreakCount="1">
    <brk id="21" max="1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Sendiri</vt:lpstr>
      <vt:lpstr>Penyewa</vt:lpstr>
      <vt:lpstr>Pemilik Lahan Kedokan</vt:lpstr>
      <vt:lpstr>Pengedok</vt:lpstr>
      <vt:lpstr>Pemilik Lahan Sewa</vt:lpstr>
      <vt:lpstr>Ln Faktor Produksi</vt:lpstr>
      <vt:lpstr>'Ln Faktor Produksi'!Print_Area</vt:lpstr>
      <vt:lpstr>'Pemilik Lahan Kedokan'!Print_Area</vt:lpstr>
      <vt:lpstr>'Pemilik Lahan Sewa'!Print_Area</vt:lpstr>
      <vt:lpstr>Pengedok!Print_Area</vt:lpstr>
      <vt:lpstr>Penyewa!Print_Area</vt:lpstr>
      <vt:lpstr>Sendiri!Print_Area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Bagus Pratama</dc:creator>
  <cp:lastModifiedBy>Acer P243 Core i3</cp:lastModifiedBy>
  <cp:lastPrinted>2018-03-28T05:31:30Z</cp:lastPrinted>
  <dcterms:created xsi:type="dcterms:W3CDTF">2016-10-28T03:59:37Z</dcterms:created>
  <dcterms:modified xsi:type="dcterms:W3CDTF">2018-09-16T07:36:20Z</dcterms:modified>
</cp:coreProperties>
</file>