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uliah\SKRIPSI\File Fix Skripsi\"/>
    </mc:Choice>
  </mc:AlternateContent>
  <xr:revisionPtr revIDLastSave="0" documentId="13_ncr:1_{9B32563B-4F90-41F1-8389-18AB034A0844}" xr6:coauthVersionLast="47" xr6:coauthVersionMax="47" xr10:uidLastSave="{00000000-0000-0000-0000-000000000000}"/>
  <bookViews>
    <workbookView xWindow="-110" yWindow="-110" windowWidth="19420" windowHeight="10420" xr2:uid="{BE014292-0CE8-4C85-BD8D-FBC00AFC412A}"/>
  </bookViews>
  <sheets>
    <sheet name="Data dan Olah 2015" sheetId="2" r:id="rId1"/>
    <sheet name="Data dan Olah 2019" sheetId="3" r:id="rId2"/>
    <sheet name="Penghitungan Nilai IGGI" sheetId="9" r:id="rId3"/>
    <sheet name="Kesenjangan Antar Pilar" sheetId="10" r:id="rId4"/>
    <sheet name="Nilai Keseimbangan IGGI" sheetId="11" r:id="rId5"/>
    <sheet name="Ranking Keseimbangan IGGI" sheetId="12" r:id="rId6"/>
    <sheet name="Ekonomi" sheetId="5" r:id="rId7"/>
    <sheet name="Sosial" sheetId="6" r:id="rId8"/>
    <sheet name="Lingkungan" sheetId="7" r:id="rId9"/>
  </sheets>
  <definedNames>
    <definedName name="_xlnm._FilterDatabase" localSheetId="0" hidden="1">'Data dan Olah 2015'!$BP$5:$CD$43</definedName>
    <definedName name="_xlnm._FilterDatabase" localSheetId="1" hidden="1">'Data dan Olah 2019'!$BQ$5:$CF$43</definedName>
    <definedName name="_xlnm._FilterDatabase" localSheetId="6" hidden="1">Ekonomi!$D$3:$K$38</definedName>
    <definedName name="_xlnm._FilterDatabase" localSheetId="8" hidden="1">Lingkungan!$D$3:$K$38</definedName>
    <definedName name="_xlnm._FilterDatabase" localSheetId="5" hidden="1">'Ranking Keseimbangan IGGI'!$C$2:$H$37</definedName>
    <definedName name="_xlnm._FilterDatabase" localSheetId="7" hidden="1">Sosial!$D$3:$K$38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" i="2" l="1"/>
  <c r="Y6" i="3"/>
  <c r="BK7" i="3"/>
  <c r="BK8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6" i="3"/>
  <c r="BI7" i="3"/>
  <c r="BI8" i="3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6" i="3"/>
  <c r="BG7" i="3"/>
  <c r="BG8" i="3"/>
  <c r="BG9" i="3"/>
  <c r="BV13" i="3" s="1"/>
  <c r="BG10" i="3"/>
  <c r="BG11" i="3"/>
  <c r="BG12" i="3"/>
  <c r="BG13" i="3"/>
  <c r="BV17" i="3" s="1"/>
  <c r="BG14" i="3"/>
  <c r="BG15" i="3"/>
  <c r="BG16" i="3"/>
  <c r="BG17" i="3"/>
  <c r="BV21" i="3" s="1"/>
  <c r="BG18" i="3"/>
  <c r="BG19" i="3"/>
  <c r="BG20" i="3"/>
  <c r="BG21" i="3"/>
  <c r="BV25" i="3" s="1"/>
  <c r="BG22" i="3"/>
  <c r="BG23" i="3"/>
  <c r="BG24" i="3"/>
  <c r="BG25" i="3"/>
  <c r="BV29" i="3" s="1"/>
  <c r="BG26" i="3"/>
  <c r="BG27" i="3"/>
  <c r="BG28" i="3"/>
  <c r="BG29" i="3"/>
  <c r="BV33" i="3" s="1"/>
  <c r="BG30" i="3"/>
  <c r="BG31" i="3"/>
  <c r="BG32" i="3"/>
  <c r="BG33" i="3"/>
  <c r="BV37" i="3" s="1"/>
  <c r="BG34" i="3"/>
  <c r="BG35" i="3"/>
  <c r="BG36" i="3"/>
  <c r="BG37" i="3"/>
  <c r="BV41" i="3" s="1"/>
  <c r="BG38" i="3"/>
  <c r="BG39" i="3"/>
  <c r="BG6" i="3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6" i="2"/>
  <c r="BG7" i="2"/>
  <c r="BT11" i="2" s="1"/>
  <c r="BG8" i="2"/>
  <c r="BG9" i="2"/>
  <c r="BG10" i="2"/>
  <c r="BG11" i="2"/>
  <c r="BT15" i="2" s="1"/>
  <c r="BG12" i="2"/>
  <c r="BG13" i="2"/>
  <c r="BG14" i="2"/>
  <c r="BG15" i="2"/>
  <c r="BT19" i="2" s="1"/>
  <c r="BG16" i="2"/>
  <c r="BG17" i="2"/>
  <c r="BG18" i="2"/>
  <c r="BG19" i="2"/>
  <c r="BT23" i="2" s="1"/>
  <c r="BG20" i="2"/>
  <c r="BG21" i="2"/>
  <c r="BG22" i="2"/>
  <c r="BG23" i="2"/>
  <c r="BT27" i="2" s="1"/>
  <c r="BG24" i="2"/>
  <c r="BG25" i="2"/>
  <c r="BG26" i="2"/>
  <c r="BG27" i="2"/>
  <c r="BT31" i="2" s="1"/>
  <c r="BG28" i="2"/>
  <c r="BG29" i="2"/>
  <c r="BG30" i="2"/>
  <c r="BG31" i="2"/>
  <c r="BT35" i="2" s="1"/>
  <c r="BG32" i="2"/>
  <c r="BG33" i="2"/>
  <c r="BG34" i="2"/>
  <c r="BG35" i="2"/>
  <c r="BT39" i="2" s="1"/>
  <c r="BG36" i="2"/>
  <c r="BG37" i="2"/>
  <c r="BG38" i="2"/>
  <c r="BG39" i="2"/>
  <c r="BT43" i="2" s="1"/>
  <c r="BG6" i="2"/>
  <c r="Q31" i="6"/>
  <c r="R31" i="6"/>
  <c r="S31" i="6"/>
  <c r="T31" i="6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6" i="2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6" i="3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6" i="2"/>
  <c r="BE39" i="3"/>
  <c r="BC39" i="3"/>
  <c r="BA39" i="3"/>
  <c r="AY39" i="3"/>
  <c r="AW39" i="3"/>
  <c r="AU39" i="3"/>
  <c r="AS39" i="3"/>
  <c r="AQ39" i="3"/>
  <c r="AO39" i="3"/>
  <c r="AM39" i="3"/>
  <c r="AK39" i="3"/>
  <c r="AI39" i="3"/>
  <c r="AG39" i="3"/>
  <c r="AE39" i="3"/>
  <c r="AC39" i="3"/>
  <c r="AA39" i="3"/>
  <c r="Y39" i="3"/>
  <c r="S39" i="3"/>
  <c r="Q39" i="3"/>
  <c r="O39" i="3"/>
  <c r="M39" i="3"/>
  <c r="K39" i="3"/>
  <c r="I39" i="3"/>
  <c r="G39" i="3"/>
  <c r="E39" i="3"/>
  <c r="BE38" i="3"/>
  <c r="BC38" i="3"/>
  <c r="BA38" i="3"/>
  <c r="AY38" i="3"/>
  <c r="AW38" i="3"/>
  <c r="AU38" i="3"/>
  <c r="AS38" i="3"/>
  <c r="AQ38" i="3"/>
  <c r="AO38" i="3"/>
  <c r="AM38" i="3"/>
  <c r="AK38" i="3"/>
  <c r="AI38" i="3"/>
  <c r="AG38" i="3"/>
  <c r="AE38" i="3"/>
  <c r="AC38" i="3"/>
  <c r="AA38" i="3"/>
  <c r="Y38" i="3"/>
  <c r="S38" i="3"/>
  <c r="Q38" i="3"/>
  <c r="O38" i="3"/>
  <c r="M38" i="3"/>
  <c r="K38" i="3"/>
  <c r="I38" i="3"/>
  <c r="G38" i="3"/>
  <c r="E38" i="3"/>
  <c r="BE37" i="3"/>
  <c r="BC37" i="3"/>
  <c r="BA37" i="3"/>
  <c r="AY37" i="3"/>
  <c r="AW37" i="3"/>
  <c r="AU37" i="3"/>
  <c r="AS37" i="3"/>
  <c r="AQ37" i="3"/>
  <c r="AO37" i="3"/>
  <c r="AM37" i="3"/>
  <c r="AK37" i="3"/>
  <c r="AI37" i="3"/>
  <c r="AG37" i="3"/>
  <c r="AE37" i="3"/>
  <c r="AC37" i="3"/>
  <c r="AA37" i="3"/>
  <c r="Y37" i="3"/>
  <c r="S37" i="3"/>
  <c r="Q37" i="3"/>
  <c r="O37" i="3"/>
  <c r="M37" i="3"/>
  <c r="K37" i="3"/>
  <c r="I37" i="3"/>
  <c r="G37" i="3"/>
  <c r="E37" i="3"/>
  <c r="BE36" i="3"/>
  <c r="BC36" i="3"/>
  <c r="BA36" i="3"/>
  <c r="AY36" i="3"/>
  <c r="AW36" i="3"/>
  <c r="AU36" i="3"/>
  <c r="AS36" i="3"/>
  <c r="AQ36" i="3"/>
  <c r="AO36" i="3"/>
  <c r="AM36" i="3"/>
  <c r="AK36" i="3"/>
  <c r="AI36" i="3"/>
  <c r="AG36" i="3"/>
  <c r="AE36" i="3"/>
  <c r="AC36" i="3"/>
  <c r="AA36" i="3"/>
  <c r="Y36" i="3"/>
  <c r="S36" i="3"/>
  <c r="Q36" i="3"/>
  <c r="O36" i="3"/>
  <c r="M36" i="3"/>
  <c r="K36" i="3"/>
  <c r="I36" i="3"/>
  <c r="G36" i="3"/>
  <c r="E36" i="3"/>
  <c r="BE35" i="3"/>
  <c r="BC35" i="3"/>
  <c r="BA35" i="3"/>
  <c r="AY35" i="3"/>
  <c r="AW35" i="3"/>
  <c r="AU35" i="3"/>
  <c r="AS35" i="3"/>
  <c r="AQ35" i="3"/>
  <c r="AO35" i="3"/>
  <c r="AM35" i="3"/>
  <c r="AK35" i="3"/>
  <c r="AI35" i="3"/>
  <c r="AG35" i="3"/>
  <c r="AE35" i="3"/>
  <c r="AC35" i="3"/>
  <c r="AA35" i="3"/>
  <c r="Y35" i="3"/>
  <c r="S35" i="3"/>
  <c r="Q35" i="3"/>
  <c r="O35" i="3"/>
  <c r="M35" i="3"/>
  <c r="K35" i="3"/>
  <c r="I35" i="3"/>
  <c r="G35" i="3"/>
  <c r="E35" i="3"/>
  <c r="BE34" i="3"/>
  <c r="BC34" i="3"/>
  <c r="BA34" i="3"/>
  <c r="AY34" i="3"/>
  <c r="AW34" i="3"/>
  <c r="AU34" i="3"/>
  <c r="AS34" i="3"/>
  <c r="AQ34" i="3"/>
  <c r="AO34" i="3"/>
  <c r="AM34" i="3"/>
  <c r="AK34" i="3"/>
  <c r="AI34" i="3"/>
  <c r="AG34" i="3"/>
  <c r="AE34" i="3"/>
  <c r="AC34" i="3"/>
  <c r="AA34" i="3"/>
  <c r="Y34" i="3"/>
  <c r="S34" i="3"/>
  <c r="Q34" i="3"/>
  <c r="O34" i="3"/>
  <c r="M34" i="3"/>
  <c r="K34" i="3"/>
  <c r="I34" i="3"/>
  <c r="G34" i="3"/>
  <c r="E34" i="3"/>
  <c r="BE33" i="3"/>
  <c r="BC33" i="3"/>
  <c r="BA33" i="3"/>
  <c r="AY33" i="3"/>
  <c r="AW33" i="3"/>
  <c r="AU33" i="3"/>
  <c r="AS33" i="3"/>
  <c r="AQ33" i="3"/>
  <c r="AO33" i="3"/>
  <c r="AM33" i="3"/>
  <c r="AK33" i="3"/>
  <c r="AI33" i="3"/>
  <c r="AG33" i="3"/>
  <c r="AE33" i="3"/>
  <c r="AC33" i="3"/>
  <c r="AA33" i="3"/>
  <c r="Y33" i="3"/>
  <c r="S33" i="3"/>
  <c r="Q33" i="3"/>
  <c r="O33" i="3"/>
  <c r="M33" i="3"/>
  <c r="K33" i="3"/>
  <c r="I33" i="3"/>
  <c r="G33" i="3"/>
  <c r="E33" i="3"/>
  <c r="BE32" i="3"/>
  <c r="BC32" i="3"/>
  <c r="BA32" i="3"/>
  <c r="AY32" i="3"/>
  <c r="AW32" i="3"/>
  <c r="AU32" i="3"/>
  <c r="AS32" i="3"/>
  <c r="AQ32" i="3"/>
  <c r="AO32" i="3"/>
  <c r="AM32" i="3"/>
  <c r="AK32" i="3"/>
  <c r="AI32" i="3"/>
  <c r="AG32" i="3"/>
  <c r="AE32" i="3"/>
  <c r="AC32" i="3"/>
  <c r="AA32" i="3"/>
  <c r="Y32" i="3"/>
  <c r="S32" i="3"/>
  <c r="Q32" i="3"/>
  <c r="O32" i="3"/>
  <c r="M32" i="3"/>
  <c r="K32" i="3"/>
  <c r="I32" i="3"/>
  <c r="G32" i="3"/>
  <c r="E32" i="3"/>
  <c r="BE31" i="3"/>
  <c r="BC31" i="3"/>
  <c r="BA31" i="3"/>
  <c r="AY31" i="3"/>
  <c r="AW31" i="3"/>
  <c r="AU31" i="3"/>
  <c r="AS31" i="3"/>
  <c r="AQ31" i="3"/>
  <c r="AO31" i="3"/>
  <c r="AM31" i="3"/>
  <c r="AK31" i="3"/>
  <c r="AI31" i="3"/>
  <c r="AG31" i="3"/>
  <c r="AE31" i="3"/>
  <c r="AC31" i="3"/>
  <c r="AA31" i="3"/>
  <c r="Y31" i="3"/>
  <c r="S31" i="3"/>
  <c r="Q31" i="3"/>
  <c r="O31" i="3"/>
  <c r="M31" i="3"/>
  <c r="K31" i="3"/>
  <c r="I31" i="3"/>
  <c r="G31" i="3"/>
  <c r="E31" i="3"/>
  <c r="BE30" i="3"/>
  <c r="BC30" i="3"/>
  <c r="BA30" i="3"/>
  <c r="AY30" i="3"/>
  <c r="AW30" i="3"/>
  <c r="AU30" i="3"/>
  <c r="AS30" i="3"/>
  <c r="AQ30" i="3"/>
  <c r="AO30" i="3"/>
  <c r="AM30" i="3"/>
  <c r="AK30" i="3"/>
  <c r="AI30" i="3"/>
  <c r="AG30" i="3"/>
  <c r="AE30" i="3"/>
  <c r="AC30" i="3"/>
  <c r="AA30" i="3"/>
  <c r="Y30" i="3"/>
  <c r="S30" i="3"/>
  <c r="Q30" i="3"/>
  <c r="O30" i="3"/>
  <c r="M30" i="3"/>
  <c r="K30" i="3"/>
  <c r="I30" i="3"/>
  <c r="G30" i="3"/>
  <c r="E30" i="3"/>
  <c r="BE29" i="3"/>
  <c r="BC29" i="3"/>
  <c r="BA29" i="3"/>
  <c r="AY29" i="3"/>
  <c r="AW29" i="3"/>
  <c r="AU29" i="3"/>
  <c r="AS29" i="3"/>
  <c r="AQ29" i="3"/>
  <c r="AO29" i="3"/>
  <c r="AM29" i="3"/>
  <c r="AK29" i="3"/>
  <c r="AI29" i="3"/>
  <c r="AG29" i="3"/>
  <c r="AE29" i="3"/>
  <c r="AC29" i="3"/>
  <c r="AA29" i="3"/>
  <c r="Y29" i="3"/>
  <c r="S29" i="3"/>
  <c r="Q29" i="3"/>
  <c r="O29" i="3"/>
  <c r="M29" i="3"/>
  <c r="K29" i="3"/>
  <c r="I29" i="3"/>
  <c r="G29" i="3"/>
  <c r="E29" i="3"/>
  <c r="BE28" i="3"/>
  <c r="BC28" i="3"/>
  <c r="BA28" i="3"/>
  <c r="AY28" i="3"/>
  <c r="AW28" i="3"/>
  <c r="AU28" i="3"/>
  <c r="AS28" i="3"/>
  <c r="AQ28" i="3"/>
  <c r="AO28" i="3"/>
  <c r="AM28" i="3"/>
  <c r="AK28" i="3"/>
  <c r="AI28" i="3"/>
  <c r="AG28" i="3"/>
  <c r="AE28" i="3"/>
  <c r="AC28" i="3"/>
  <c r="AA28" i="3"/>
  <c r="Y28" i="3"/>
  <c r="S28" i="3"/>
  <c r="Q28" i="3"/>
  <c r="O28" i="3"/>
  <c r="M28" i="3"/>
  <c r="K28" i="3"/>
  <c r="I28" i="3"/>
  <c r="G28" i="3"/>
  <c r="E28" i="3"/>
  <c r="BE27" i="3"/>
  <c r="BC27" i="3"/>
  <c r="BA27" i="3"/>
  <c r="AY27" i="3"/>
  <c r="AW27" i="3"/>
  <c r="AU27" i="3"/>
  <c r="AS27" i="3"/>
  <c r="AQ27" i="3"/>
  <c r="AO27" i="3"/>
  <c r="AM27" i="3"/>
  <c r="AK27" i="3"/>
  <c r="AI27" i="3"/>
  <c r="AG27" i="3"/>
  <c r="AE27" i="3"/>
  <c r="AC27" i="3"/>
  <c r="AA27" i="3"/>
  <c r="Y27" i="3"/>
  <c r="S27" i="3"/>
  <c r="Q27" i="3"/>
  <c r="O27" i="3"/>
  <c r="M27" i="3"/>
  <c r="K27" i="3"/>
  <c r="I27" i="3"/>
  <c r="G27" i="3"/>
  <c r="E27" i="3"/>
  <c r="BE26" i="3"/>
  <c r="BC26" i="3"/>
  <c r="BA26" i="3"/>
  <c r="AY26" i="3"/>
  <c r="AW26" i="3"/>
  <c r="AU26" i="3"/>
  <c r="AS26" i="3"/>
  <c r="AQ26" i="3"/>
  <c r="AO26" i="3"/>
  <c r="AM26" i="3"/>
  <c r="AK26" i="3"/>
  <c r="AI26" i="3"/>
  <c r="AG26" i="3"/>
  <c r="AE26" i="3"/>
  <c r="AC26" i="3"/>
  <c r="AA26" i="3"/>
  <c r="Y26" i="3"/>
  <c r="S26" i="3"/>
  <c r="Q26" i="3"/>
  <c r="O26" i="3"/>
  <c r="M26" i="3"/>
  <c r="K26" i="3"/>
  <c r="I26" i="3"/>
  <c r="G26" i="3"/>
  <c r="E26" i="3"/>
  <c r="BE25" i="3"/>
  <c r="BC25" i="3"/>
  <c r="BA25" i="3"/>
  <c r="AY25" i="3"/>
  <c r="AW25" i="3"/>
  <c r="AU25" i="3"/>
  <c r="AS25" i="3"/>
  <c r="AQ25" i="3"/>
  <c r="AO25" i="3"/>
  <c r="AM25" i="3"/>
  <c r="AK25" i="3"/>
  <c r="AI25" i="3"/>
  <c r="AG25" i="3"/>
  <c r="AE25" i="3"/>
  <c r="AC25" i="3"/>
  <c r="AA25" i="3"/>
  <c r="Y25" i="3"/>
  <c r="S25" i="3"/>
  <c r="Q25" i="3"/>
  <c r="O25" i="3"/>
  <c r="M25" i="3"/>
  <c r="K25" i="3"/>
  <c r="I25" i="3"/>
  <c r="G25" i="3"/>
  <c r="E25" i="3"/>
  <c r="BE24" i="3"/>
  <c r="BC24" i="3"/>
  <c r="BA24" i="3"/>
  <c r="AY24" i="3"/>
  <c r="AW24" i="3"/>
  <c r="AU24" i="3"/>
  <c r="AS24" i="3"/>
  <c r="AQ24" i="3"/>
  <c r="AO24" i="3"/>
  <c r="AM24" i="3"/>
  <c r="AK24" i="3"/>
  <c r="AI24" i="3"/>
  <c r="AG24" i="3"/>
  <c r="AE24" i="3"/>
  <c r="AC24" i="3"/>
  <c r="AA24" i="3"/>
  <c r="Y24" i="3"/>
  <c r="S24" i="3"/>
  <c r="Q24" i="3"/>
  <c r="O24" i="3"/>
  <c r="M24" i="3"/>
  <c r="K24" i="3"/>
  <c r="I24" i="3"/>
  <c r="G24" i="3"/>
  <c r="E24" i="3"/>
  <c r="BE23" i="3"/>
  <c r="BC23" i="3"/>
  <c r="BA23" i="3"/>
  <c r="AY23" i="3"/>
  <c r="AW23" i="3"/>
  <c r="AU23" i="3"/>
  <c r="AS23" i="3"/>
  <c r="AQ23" i="3"/>
  <c r="AO23" i="3"/>
  <c r="AM23" i="3"/>
  <c r="AK23" i="3"/>
  <c r="AI23" i="3"/>
  <c r="AG23" i="3"/>
  <c r="AE23" i="3"/>
  <c r="AC23" i="3"/>
  <c r="AA23" i="3"/>
  <c r="Y23" i="3"/>
  <c r="S23" i="3"/>
  <c r="Q23" i="3"/>
  <c r="O23" i="3"/>
  <c r="M23" i="3"/>
  <c r="K23" i="3"/>
  <c r="I23" i="3"/>
  <c r="G23" i="3"/>
  <c r="E23" i="3"/>
  <c r="BE22" i="3"/>
  <c r="BC22" i="3"/>
  <c r="BA22" i="3"/>
  <c r="AY22" i="3"/>
  <c r="AW22" i="3"/>
  <c r="AU22" i="3"/>
  <c r="AS22" i="3"/>
  <c r="AQ22" i="3"/>
  <c r="AO22" i="3"/>
  <c r="AM22" i="3"/>
  <c r="AK22" i="3"/>
  <c r="AI22" i="3"/>
  <c r="AG22" i="3"/>
  <c r="AE22" i="3"/>
  <c r="AC22" i="3"/>
  <c r="AA22" i="3"/>
  <c r="Y22" i="3"/>
  <c r="S22" i="3"/>
  <c r="Q22" i="3"/>
  <c r="O22" i="3"/>
  <c r="M22" i="3"/>
  <c r="K22" i="3"/>
  <c r="I22" i="3"/>
  <c r="G22" i="3"/>
  <c r="E22" i="3"/>
  <c r="BE21" i="3"/>
  <c r="BC21" i="3"/>
  <c r="BA21" i="3"/>
  <c r="AY21" i="3"/>
  <c r="AW21" i="3"/>
  <c r="AU21" i="3"/>
  <c r="AS21" i="3"/>
  <c r="AQ21" i="3"/>
  <c r="AO21" i="3"/>
  <c r="AM21" i="3"/>
  <c r="AK21" i="3"/>
  <c r="AI21" i="3"/>
  <c r="AG21" i="3"/>
  <c r="AE21" i="3"/>
  <c r="AC21" i="3"/>
  <c r="AA21" i="3"/>
  <c r="Y21" i="3"/>
  <c r="S21" i="3"/>
  <c r="Q21" i="3"/>
  <c r="O21" i="3"/>
  <c r="M21" i="3"/>
  <c r="K21" i="3"/>
  <c r="I21" i="3"/>
  <c r="G21" i="3"/>
  <c r="E21" i="3"/>
  <c r="BE20" i="3"/>
  <c r="BC20" i="3"/>
  <c r="BA20" i="3"/>
  <c r="AY20" i="3"/>
  <c r="AW20" i="3"/>
  <c r="AU20" i="3"/>
  <c r="AS20" i="3"/>
  <c r="AQ20" i="3"/>
  <c r="AO20" i="3"/>
  <c r="AM20" i="3"/>
  <c r="AK20" i="3"/>
  <c r="AI20" i="3"/>
  <c r="AG20" i="3"/>
  <c r="AE20" i="3"/>
  <c r="AC20" i="3"/>
  <c r="AA20" i="3"/>
  <c r="Y20" i="3"/>
  <c r="S20" i="3"/>
  <c r="Q20" i="3"/>
  <c r="O20" i="3"/>
  <c r="M20" i="3"/>
  <c r="K20" i="3"/>
  <c r="I20" i="3"/>
  <c r="G20" i="3"/>
  <c r="E20" i="3"/>
  <c r="BE19" i="3"/>
  <c r="BC19" i="3"/>
  <c r="BA19" i="3"/>
  <c r="AY19" i="3"/>
  <c r="AW19" i="3"/>
  <c r="AU19" i="3"/>
  <c r="AS19" i="3"/>
  <c r="AQ19" i="3"/>
  <c r="AO19" i="3"/>
  <c r="AM19" i="3"/>
  <c r="AK19" i="3"/>
  <c r="AI19" i="3"/>
  <c r="AG19" i="3"/>
  <c r="AE19" i="3"/>
  <c r="AC19" i="3"/>
  <c r="AA19" i="3"/>
  <c r="Y19" i="3"/>
  <c r="S19" i="3"/>
  <c r="Q19" i="3"/>
  <c r="O19" i="3"/>
  <c r="M19" i="3"/>
  <c r="K19" i="3"/>
  <c r="I19" i="3"/>
  <c r="G19" i="3"/>
  <c r="E19" i="3"/>
  <c r="BE18" i="3"/>
  <c r="BC18" i="3"/>
  <c r="BA18" i="3"/>
  <c r="AY18" i="3"/>
  <c r="AW18" i="3"/>
  <c r="AU18" i="3"/>
  <c r="AS18" i="3"/>
  <c r="AQ18" i="3"/>
  <c r="AO18" i="3"/>
  <c r="AM18" i="3"/>
  <c r="AK18" i="3"/>
  <c r="AI18" i="3"/>
  <c r="AG18" i="3"/>
  <c r="AE18" i="3"/>
  <c r="AC18" i="3"/>
  <c r="AA18" i="3"/>
  <c r="Y18" i="3"/>
  <c r="S18" i="3"/>
  <c r="Q18" i="3"/>
  <c r="O18" i="3"/>
  <c r="M18" i="3"/>
  <c r="K18" i="3"/>
  <c r="I18" i="3"/>
  <c r="G18" i="3"/>
  <c r="E18" i="3"/>
  <c r="BE17" i="3"/>
  <c r="BC17" i="3"/>
  <c r="BA17" i="3"/>
  <c r="AY17" i="3"/>
  <c r="AW17" i="3"/>
  <c r="AU17" i="3"/>
  <c r="AS17" i="3"/>
  <c r="AQ17" i="3"/>
  <c r="AO17" i="3"/>
  <c r="AM17" i="3"/>
  <c r="AK17" i="3"/>
  <c r="AI17" i="3"/>
  <c r="AG17" i="3"/>
  <c r="AE17" i="3"/>
  <c r="AC17" i="3"/>
  <c r="AA17" i="3"/>
  <c r="Y17" i="3"/>
  <c r="S17" i="3"/>
  <c r="Q17" i="3"/>
  <c r="O17" i="3"/>
  <c r="M17" i="3"/>
  <c r="K17" i="3"/>
  <c r="I17" i="3"/>
  <c r="G17" i="3"/>
  <c r="E17" i="3"/>
  <c r="BE16" i="3"/>
  <c r="BC16" i="3"/>
  <c r="BA16" i="3"/>
  <c r="AY16" i="3"/>
  <c r="AW16" i="3"/>
  <c r="AU16" i="3"/>
  <c r="AS16" i="3"/>
  <c r="AQ16" i="3"/>
  <c r="AO16" i="3"/>
  <c r="AM16" i="3"/>
  <c r="AK16" i="3"/>
  <c r="AI16" i="3"/>
  <c r="AG16" i="3"/>
  <c r="AE16" i="3"/>
  <c r="AC16" i="3"/>
  <c r="AA16" i="3"/>
  <c r="Y16" i="3"/>
  <c r="S16" i="3"/>
  <c r="Q16" i="3"/>
  <c r="O16" i="3"/>
  <c r="M16" i="3"/>
  <c r="K16" i="3"/>
  <c r="I16" i="3"/>
  <c r="G16" i="3"/>
  <c r="E16" i="3"/>
  <c r="BE15" i="3"/>
  <c r="BC15" i="3"/>
  <c r="BA15" i="3"/>
  <c r="AY15" i="3"/>
  <c r="AW15" i="3"/>
  <c r="AU15" i="3"/>
  <c r="AS15" i="3"/>
  <c r="AQ15" i="3"/>
  <c r="AO15" i="3"/>
  <c r="AM15" i="3"/>
  <c r="AK15" i="3"/>
  <c r="AI15" i="3"/>
  <c r="AG15" i="3"/>
  <c r="AE15" i="3"/>
  <c r="AC15" i="3"/>
  <c r="AA15" i="3"/>
  <c r="Y15" i="3"/>
  <c r="S15" i="3"/>
  <c r="Q15" i="3"/>
  <c r="O15" i="3"/>
  <c r="M15" i="3"/>
  <c r="K15" i="3"/>
  <c r="I15" i="3"/>
  <c r="G15" i="3"/>
  <c r="E15" i="3"/>
  <c r="BE14" i="3"/>
  <c r="BC14" i="3"/>
  <c r="BA14" i="3"/>
  <c r="AY14" i="3"/>
  <c r="AW14" i="3"/>
  <c r="AU14" i="3"/>
  <c r="AS14" i="3"/>
  <c r="AQ14" i="3"/>
  <c r="AO14" i="3"/>
  <c r="AM14" i="3"/>
  <c r="AK14" i="3"/>
  <c r="AI14" i="3"/>
  <c r="AG14" i="3"/>
  <c r="AE14" i="3"/>
  <c r="AC14" i="3"/>
  <c r="AA14" i="3"/>
  <c r="Y14" i="3"/>
  <c r="S14" i="3"/>
  <c r="Q14" i="3"/>
  <c r="O14" i="3"/>
  <c r="M14" i="3"/>
  <c r="K14" i="3"/>
  <c r="I14" i="3"/>
  <c r="G14" i="3"/>
  <c r="E14" i="3"/>
  <c r="BE13" i="3"/>
  <c r="BC13" i="3"/>
  <c r="BA13" i="3"/>
  <c r="AY13" i="3"/>
  <c r="AW13" i="3"/>
  <c r="AU13" i="3"/>
  <c r="AS13" i="3"/>
  <c r="AQ13" i="3"/>
  <c r="AO13" i="3"/>
  <c r="AM13" i="3"/>
  <c r="AK13" i="3"/>
  <c r="AI13" i="3"/>
  <c r="AG13" i="3"/>
  <c r="AE13" i="3"/>
  <c r="AC13" i="3"/>
  <c r="AA13" i="3"/>
  <c r="Y13" i="3"/>
  <c r="S13" i="3"/>
  <c r="Q13" i="3"/>
  <c r="O13" i="3"/>
  <c r="M13" i="3"/>
  <c r="K13" i="3"/>
  <c r="I13" i="3"/>
  <c r="G13" i="3"/>
  <c r="E13" i="3"/>
  <c r="BE12" i="3"/>
  <c r="BC12" i="3"/>
  <c r="BA12" i="3"/>
  <c r="AY12" i="3"/>
  <c r="AW12" i="3"/>
  <c r="AU12" i="3"/>
  <c r="AS12" i="3"/>
  <c r="AQ12" i="3"/>
  <c r="AO12" i="3"/>
  <c r="AM12" i="3"/>
  <c r="AK12" i="3"/>
  <c r="AI12" i="3"/>
  <c r="AG12" i="3"/>
  <c r="AE12" i="3"/>
  <c r="AC12" i="3"/>
  <c r="AA12" i="3"/>
  <c r="Y12" i="3"/>
  <c r="S12" i="3"/>
  <c r="Q12" i="3"/>
  <c r="O12" i="3"/>
  <c r="M12" i="3"/>
  <c r="K12" i="3"/>
  <c r="I12" i="3"/>
  <c r="G12" i="3"/>
  <c r="E12" i="3"/>
  <c r="BE11" i="3"/>
  <c r="BC11" i="3"/>
  <c r="BA11" i="3"/>
  <c r="AY11" i="3"/>
  <c r="AW11" i="3"/>
  <c r="AU11" i="3"/>
  <c r="AS11" i="3"/>
  <c r="AQ11" i="3"/>
  <c r="AO11" i="3"/>
  <c r="AM11" i="3"/>
  <c r="AK11" i="3"/>
  <c r="AI11" i="3"/>
  <c r="AG11" i="3"/>
  <c r="AE11" i="3"/>
  <c r="AC11" i="3"/>
  <c r="AA11" i="3"/>
  <c r="Y11" i="3"/>
  <c r="S11" i="3"/>
  <c r="Q11" i="3"/>
  <c r="O11" i="3"/>
  <c r="M11" i="3"/>
  <c r="K11" i="3"/>
  <c r="I11" i="3"/>
  <c r="G11" i="3"/>
  <c r="E11" i="3"/>
  <c r="BE10" i="3"/>
  <c r="BC10" i="3"/>
  <c r="BA10" i="3"/>
  <c r="AY10" i="3"/>
  <c r="AW10" i="3"/>
  <c r="AU10" i="3"/>
  <c r="AS10" i="3"/>
  <c r="AQ10" i="3"/>
  <c r="AO10" i="3"/>
  <c r="AM10" i="3"/>
  <c r="AK10" i="3"/>
  <c r="AI10" i="3"/>
  <c r="AG10" i="3"/>
  <c r="AE10" i="3"/>
  <c r="AC10" i="3"/>
  <c r="AA10" i="3"/>
  <c r="Y10" i="3"/>
  <c r="S10" i="3"/>
  <c r="Q10" i="3"/>
  <c r="O10" i="3"/>
  <c r="M10" i="3"/>
  <c r="K10" i="3"/>
  <c r="I10" i="3"/>
  <c r="G10" i="3"/>
  <c r="E10" i="3"/>
  <c r="BE9" i="3"/>
  <c r="BC9" i="3"/>
  <c r="BA9" i="3"/>
  <c r="AY9" i="3"/>
  <c r="AW9" i="3"/>
  <c r="AU9" i="3"/>
  <c r="AS9" i="3"/>
  <c r="AQ9" i="3"/>
  <c r="AO9" i="3"/>
  <c r="AM9" i="3"/>
  <c r="AK9" i="3"/>
  <c r="AI9" i="3"/>
  <c r="AG9" i="3"/>
  <c r="AE9" i="3"/>
  <c r="AC9" i="3"/>
  <c r="AA9" i="3"/>
  <c r="Y9" i="3"/>
  <c r="S9" i="3"/>
  <c r="Q9" i="3"/>
  <c r="O9" i="3"/>
  <c r="M9" i="3"/>
  <c r="K9" i="3"/>
  <c r="I9" i="3"/>
  <c r="G9" i="3"/>
  <c r="E9" i="3"/>
  <c r="BE8" i="3"/>
  <c r="BC8" i="3"/>
  <c r="BA8" i="3"/>
  <c r="AY8" i="3"/>
  <c r="AW8" i="3"/>
  <c r="AU8" i="3"/>
  <c r="AS8" i="3"/>
  <c r="AQ8" i="3"/>
  <c r="AO8" i="3"/>
  <c r="AM8" i="3"/>
  <c r="AK8" i="3"/>
  <c r="AI8" i="3"/>
  <c r="AG8" i="3"/>
  <c r="AE8" i="3"/>
  <c r="AC8" i="3"/>
  <c r="AA8" i="3"/>
  <c r="Y8" i="3"/>
  <c r="S8" i="3"/>
  <c r="Q8" i="3"/>
  <c r="O8" i="3"/>
  <c r="M8" i="3"/>
  <c r="K8" i="3"/>
  <c r="I8" i="3"/>
  <c r="G8" i="3"/>
  <c r="E8" i="3"/>
  <c r="BE7" i="3"/>
  <c r="BC7" i="3"/>
  <c r="BA7" i="3"/>
  <c r="AY7" i="3"/>
  <c r="AW7" i="3"/>
  <c r="AU7" i="3"/>
  <c r="AS7" i="3"/>
  <c r="AQ7" i="3"/>
  <c r="AO7" i="3"/>
  <c r="AM7" i="3"/>
  <c r="AK7" i="3"/>
  <c r="AI7" i="3"/>
  <c r="AG7" i="3"/>
  <c r="AE7" i="3"/>
  <c r="AC7" i="3"/>
  <c r="AA7" i="3"/>
  <c r="Y7" i="3"/>
  <c r="S7" i="3"/>
  <c r="Q7" i="3"/>
  <c r="O7" i="3"/>
  <c r="M7" i="3"/>
  <c r="K7" i="3"/>
  <c r="I7" i="3"/>
  <c r="G7" i="3"/>
  <c r="E7" i="3"/>
  <c r="BE6" i="3"/>
  <c r="BC6" i="3"/>
  <c r="BA6" i="3"/>
  <c r="AY6" i="3"/>
  <c r="AW6" i="3"/>
  <c r="AU6" i="3"/>
  <c r="AS6" i="3"/>
  <c r="AQ6" i="3"/>
  <c r="AO6" i="3"/>
  <c r="AM6" i="3"/>
  <c r="AK6" i="3"/>
  <c r="AI6" i="3"/>
  <c r="AG6" i="3"/>
  <c r="AE6" i="3"/>
  <c r="AC6" i="3"/>
  <c r="AA6" i="3"/>
  <c r="S6" i="3"/>
  <c r="Q6" i="3"/>
  <c r="O6" i="3"/>
  <c r="M6" i="3"/>
  <c r="K6" i="3"/>
  <c r="I6" i="3"/>
  <c r="G6" i="3"/>
  <c r="E6" i="3"/>
  <c r="BE39" i="2"/>
  <c r="BC39" i="2"/>
  <c r="AY39" i="2"/>
  <c r="AW39" i="2"/>
  <c r="AU39" i="2"/>
  <c r="AS39" i="2"/>
  <c r="AQ39" i="2"/>
  <c r="AO39" i="2"/>
  <c r="AM39" i="2"/>
  <c r="AK39" i="2"/>
  <c r="AI39" i="2"/>
  <c r="AG39" i="2"/>
  <c r="AE39" i="2"/>
  <c r="AA39" i="2"/>
  <c r="Y39" i="2"/>
  <c r="S39" i="2"/>
  <c r="Q39" i="2"/>
  <c r="O39" i="2"/>
  <c r="M39" i="2"/>
  <c r="K39" i="2"/>
  <c r="I39" i="2"/>
  <c r="G39" i="2"/>
  <c r="E39" i="2"/>
  <c r="BE38" i="2"/>
  <c r="BC38" i="2"/>
  <c r="AY38" i="2"/>
  <c r="AW38" i="2"/>
  <c r="AU38" i="2"/>
  <c r="AS38" i="2"/>
  <c r="AQ38" i="2"/>
  <c r="AO38" i="2"/>
  <c r="AM38" i="2"/>
  <c r="AK38" i="2"/>
  <c r="AI38" i="2"/>
  <c r="AG38" i="2"/>
  <c r="AE38" i="2"/>
  <c r="AA38" i="2"/>
  <c r="Y38" i="2"/>
  <c r="S38" i="2"/>
  <c r="Q38" i="2"/>
  <c r="O38" i="2"/>
  <c r="M38" i="2"/>
  <c r="K38" i="2"/>
  <c r="I38" i="2"/>
  <c r="G38" i="2"/>
  <c r="E38" i="2"/>
  <c r="BE37" i="2"/>
  <c r="BC37" i="2"/>
  <c r="AY37" i="2"/>
  <c r="AW37" i="2"/>
  <c r="AU37" i="2"/>
  <c r="AS37" i="2"/>
  <c r="AQ37" i="2"/>
  <c r="AO37" i="2"/>
  <c r="AM37" i="2"/>
  <c r="AK37" i="2"/>
  <c r="AI37" i="2"/>
  <c r="AG37" i="2"/>
  <c r="AE37" i="2"/>
  <c r="AA37" i="2"/>
  <c r="Y37" i="2"/>
  <c r="S37" i="2"/>
  <c r="Q37" i="2"/>
  <c r="O37" i="2"/>
  <c r="M37" i="2"/>
  <c r="K37" i="2"/>
  <c r="I37" i="2"/>
  <c r="G37" i="2"/>
  <c r="E37" i="2"/>
  <c r="BE36" i="2"/>
  <c r="BC36" i="2"/>
  <c r="AY36" i="2"/>
  <c r="AW36" i="2"/>
  <c r="AU36" i="2"/>
  <c r="AS36" i="2"/>
  <c r="AQ36" i="2"/>
  <c r="AO36" i="2"/>
  <c r="AM36" i="2"/>
  <c r="AK36" i="2"/>
  <c r="AI36" i="2"/>
  <c r="AG36" i="2"/>
  <c r="AE36" i="2"/>
  <c r="AA36" i="2"/>
  <c r="Y36" i="2"/>
  <c r="S36" i="2"/>
  <c r="Q36" i="2"/>
  <c r="O36" i="2"/>
  <c r="M36" i="2"/>
  <c r="K36" i="2"/>
  <c r="I36" i="2"/>
  <c r="G36" i="2"/>
  <c r="E36" i="2"/>
  <c r="BE35" i="2"/>
  <c r="BC35" i="2"/>
  <c r="AY35" i="2"/>
  <c r="AW35" i="2"/>
  <c r="AU35" i="2"/>
  <c r="AS35" i="2"/>
  <c r="AQ35" i="2"/>
  <c r="AO35" i="2"/>
  <c r="AM35" i="2"/>
  <c r="AK35" i="2"/>
  <c r="AI35" i="2"/>
  <c r="AG35" i="2"/>
  <c r="AE35" i="2"/>
  <c r="AA35" i="2"/>
  <c r="Y35" i="2"/>
  <c r="S35" i="2"/>
  <c r="Q35" i="2"/>
  <c r="O35" i="2"/>
  <c r="M35" i="2"/>
  <c r="K35" i="2"/>
  <c r="I35" i="2"/>
  <c r="G35" i="2"/>
  <c r="E35" i="2"/>
  <c r="BE34" i="2"/>
  <c r="BC34" i="2"/>
  <c r="AY34" i="2"/>
  <c r="AW34" i="2"/>
  <c r="AU34" i="2"/>
  <c r="AS34" i="2"/>
  <c r="AQ34" i="2"/>
  <c r="AO34" i="2"/>
  <c r="AM34" i="2"/>
  <c r="AK34" i="2"/>
  <c r="AI34" i="2"/>
  <c r="AG34" i="2"/>
  <c r="AE34" i="2"/>
  <c r="AA34" i="2"/>
  <c r="Y34" i="2"/>
  <c r="S34" i="2"/>
  <c r="Q34" i="2"/>
  <c r="O34" i="2"/>
  <c r="M34" i="2"/>
  <c r="K34" i="2"/>
  <c r="I34" i="2"/>
  <c r="G34" i="2"/>
  <c r="E34" i="2"/>
  <c r="BE33" i="2"/>
  <c r="BC33" i="2"/>
  <c r="AY33" i="2"/>
  <c r="AW33" i="2"/>
  <c r="AU33" i="2"/>
  <c r="AS33" i="2"/>
  <c r="AQ33" i="2"/>
  <c r="AO33" i="2"/>
  <c r="AM33" i="2"/>
  <c r="AK33" i="2"/>
  <c r="AI33" i="2"/>
  <c r="AG33" i="2"/>
  <c r="AE33" i="2"/>
  <c r="AA33" i="2"/>
  <c r="Y33" i="2"/>
  <c r="S33" i="2"/>
  <c r="Q33" i="2"/>
  <c r="O33" i="2"/>
  <c r="M33" i="2"/>
  <c r="K33" i="2"/>
  <c r="I33" i="2"/>
  <c r="G33" i="2"/>
  <c r="E33" i="2"/>
  <c r="BE32" i="2"/>
  <c r="BC32" i="2"/>
  <c r="AY32" i="2"/>
  <c r="AW32" i="2"/>
  <c r="AU32" i="2"/>
  <c r="AS32" i="2"/>
  <c r="AQ32" i="2"/>
  <c r="AO32" i="2"/>
  <c r="AM32" i="2"/>
  <c r="AK32" i="2"/>
  <c r="AI32" i="2"/>
  <c r="AG32" i="2"/>
  <c r="AE32" i="2"/>
  <c r="AA32" i="2"/>
  <c r="Y32" i="2"/>
  <c r="S32" i="2"/>
  <c r="Q32" i="2"/>
  <c r="O32" i="2"/>
  <c r="M32" i="2"/>
  <c r="K32" i="2"/>
  <c r="I32" i="2"/>
  <c r="G32" i="2"/>
  <c r="E32" i="2"/>
  <c r="BE31" i="2"/>
  <c r="BC31" i="2"/>
  <c r="AY31" i="2"/>
  <c r="AW31" i="2"/>
  <c r="AU31" i="2"/>
  <c r="AS31" i="2"/>
  <c r="AQ31" i="2"/>
  <c r="AO31" i="2"/>
  <c r="AM31" i="2"/>
  <c r="AK31" i="2"/>
  <c r="AI31" i="2"/>
  <c r="AG31" i="2"/>
  <c r="AE31" i="2"/>
  <c r="AA31" i="2"/>
  <c r="Y31" i="2"/>
  <c r="S31" i="2"/>
  <c r="Q31" i="2"/>
  <c r="O31" i="2"/>
  <c r="M31" i="2"/>
  <c r="K31" i="2"/>
  <c r="I31" i="2"/>
  <c r="G31" i="2"/>
  <c r="E31" i="2"/>
  <c r="BE30" i="2"/>
  <c r="BC30" i="2"/>
  <c r="AY30" i="2"/>
  <c r="AW30" i="2"/>
  <c r="AU30" i="2"/>
  <c r="AS30" i="2"/>
  <c r="AQ30" i="2"/>
  <c r="AO30" i="2"/>
  <c r="AM30" i="2"/>
  <c r="AK30" i="2"/>
  <c r="AI30" i="2"/>
  <c r="AG30" i="2"/>
  <c r="AE30" i="2"/>
  <c r="AA30" i="2"/>
  <c r="Y30" i="2"/>
  <c r="S30" i="2"/>
  <c r="Q30" i="2"/>
  <c r="O30" i="2"/>
  <c r="M30" i="2"/>
  <c r="K30" i="2"/>
  <c r="I30" i="2"/>
  <c r="G30" i="2"/>
  <c r="E30" i="2"/>
  <c r="BE29" i="2"/>
  <c r="BC29" i="2"/>
  <c r="AY29" i="2"/>
  <c r="AW29" i="2"/>
  <c r="AU29" i="2"/>
  <c r="AS29" i="2"/>
  <c r="AQ29" i="2"/>
  <c r="AO29" i="2"/>
  <c r="AM29" i="2"/>
  <c r="AK29" i="2"/>
  <c r="AI29" i="2"/>
  <c r="AG29" i="2"/>
  <c r="AE29" i="2"/>
  <c r="AA29" i="2"/>
  <c r="Y29" i="2"/>
  <c r="S29" i="2"/>
  <c r="Q29" i="2"/>
  <c r="O29" i="2"/>
  <c r="M29" i="2"/>
  <c r="K29" i="2"/>
  <c r="I29" i="2"/>
  <c r="G29" i="2"/>
  <c r="E29" i="2"/>
  <c r="BE28" i="2"/>
  <c r="BC28" i="2"/>
  <c r="AY28" i="2"/>
  <c r="AW28" i="2"/>
  <c r="AU28" i="2"/>
  <c r="AS28" i="2"/>
  <c r="AQ28" i="2"/>
  <c r="AO28" i="2"/>
  <c r="AM28" i="2"/>
  <c r="AK28" i="2"/>
  <c r="AI28" i="2"/>
  <c r="AG28" i="2"/>
  <c r="AE28" i="2"/>
  <c r="AA28" i="2"/>
  <c r="Y28" i="2"/>
  <c r="S28" i="2"/>
  <c r="Q28" i="2"/>
  <c r="O28" i="2"/>
  <c r="M28" i="2"/>
  <c r="K28" i="2"/>
  <c r="I28" i="2"/>
  <c r="G28" i="2"/>
  <c r="E28" i="2"/>
  <c r="BE27" i="2"/>
  <c r="BC27" i="2"/>
  <c r="AY27" i="2"/>
  <c r="AW27" i="2"/>
  <c r="AU27" i="2"/>
  <c r="AS27" i="2"/>
  <c r="AQ27" i="2"/>
  <c r="AO27" i="2"/>
  <c r="AM27" i="2"/>
  <c r="AK27" i="2"/>
  <c r="AI27" i="2"/>
  <c r="AG27" i="2"/>
  <c r="AE27" i="2"/>
  <c r="AA27" i="2"/>
  <c r="Y27" i="2"/>
  <c r="S27" i="2"/>
  <c r="Q27" i="2"/>
  <c r="O27" i="2"/>
  <c r="M27" i="2"/>
  <c r="K27" i="2"/>
  <c r="I27" i="2"/>
  <c r="G27" i="2"/>
  <c r="E27" i="2"/>
  <c r="BE26" i="2"/>
  <c r="BC26" i="2"/>
  <c r="AY26" i="2"/>
  <c r="AW26" i="2"/>
  <c r="AU26" i="2"/>
  <c r="AS26" i="2"/>
  <c r="AQ26" i="2"/>
  <c r="AO26" i="2"/>
  <c r="AM26" i="2"/>
  <c r="AK26" i="2"/>
  <c r="AI26" i="2"/>
  <c r="AG26" i="2"/>
  <c r="AE26" i="2"/>
  <c r="AA26" i="2"/>
  <c r="Y26" i="2"/>
  <c r="S26" i="2"/>
  <c r="Q26" i="2"/>
  <c r="O26" i="2"/>
  <c r="M26" i="2"/>
  <c r="K26" i="2"/>
  <c r="I26" i="2"/>
  <c r="G26" i="2"/>
  <c r="E26" i="2"/>
  <c r="BE25" i="2"/>
  <c r="BC25" i="2"/>
  <c r="AY25" i="2"/>
  <c r="AW25" i="2"/>
  <c r="AU25" i="2"/>
  <c r="AS25" i="2"/>
  <c r="AQ25" i="2"/>
  <c r="AO25" i="2"/>
  <c r="AM25" i="2"/>
  <c r="AK25" i="2"/>
  <c r="AI25" i="2"/>
  <c r="AG25" i="2"/>
  <c r="AE25" i="2"/>
  <c r="AA25" i="2"/>
  <c r="Y25" i="2"/>
  <c r="S25" i="2"/>
  <c r="Q25" i="2"/>
  <c r="O25" i="2"/>
  <c r="M25" i="2"/>
  <c r="K25" i="2"/>
  <c r="I25" i="2"/>
  <c r="G25" i="2"/>
  <c r="E25" i="2"/>
  <c r="BE24" i="2"/>
  <c r="BC24" i="2"/>
  <c r="AY24" i="2"/>
  <c r="AW24" i="2"/>
  <c r="AU24" i="2"/>
  <c r="AS24" i="2"/>
  <c r="AQ24" i="2"/>
  <c r="AO24" i="2"/>
  <c r="AM24" i="2"/>
  <c r="AK24" i="2"/>
  <c r="AI24" i="2"/>
  <c r="AG24" i="2"/>
  <c r="AE24" i="2"/>
  <c r="AA24" i="2"/>
  <c r="Y24" i="2"/>
  <c r="S24" i="2"/>
  <c r="Q24" i="2"/>
  <c r="O24" i="2"/>
  <c r="M24" i="2"/>
  <c r="K24" i="2"/>
  <c r="I24" i="2"/>
  <c r="G24" i="2"/>
  <c r="E24" i="2"/>
  <c r="BE23" i="2"/>
  <c r="BC23" i="2"/>
  <c r="AY23" i="2"/>
  <c r="AW23" i="2"/>
  <c r="AU23" i="2"/>
  <c r="AS23" i="2"/>
  <c r="AQ23" i="2"/>
  <c r="AO23" i="2"/>
  <c r="AM23" i="2"/>
  <c r="AK23" i="2"/>
  <c r="AI23" i="2"/>
  <c r="AG23" i="2"/>
  <c r="AE23" i="2"/>
  <c r="AA23" i="2"/>
  <c r="Y23" i="2"/>
  <c r="S23" i="2"/>
  <c r="Q23" i="2"/>
  <c r="O23" i="2"/>
  <c r="M23" i="2"/>
  <c r="K23" i="2"/>
  <c r="I23" i="2"/>
  <c r="G23" i="2"/>
  <c r="E23" i="2"/>
  <c r="BE22" i="2"/>
  <c r="BC22" i="2"/>
  <c r="AY22" i="2"/>
  <c r="AW22" i="2"/>
  <c r="AU22" i="2"/>
  <c r="AS22" i="2"/>
  <c r="AQ22" i="2"/>
  <c r="AO22" i="2"/>
  <c r="AM22" i="2"/>
  <c r="AK22" i="2"/>
  <c r="AI22" i="2"/>
  <c r="AG22" i="2"/>
  <c r="AE22" i="2"/>
  <c r="AA22" i="2"/>
  <c r="Y22" i="2"/>
  <c r="S22" i="2"/>
  <c r="Q22" i="2"/>
  <c r="O22" i="2"/>
  <c r="M22" i="2"/>
  <c r="K22" i="2"/>
  <c r="I22" i="2"/>
  <c r="G22" i="2"/>
  <c r="E22" i="2"/>
  <c r="BE21" i="2"/>
  <c r="BC21" i="2"/>
  <c r="AY21" i="2"/>
  <c r="AW21" i="2"/>
  <c r="AU21" i="2"/>
  <c r="AS21" i="2"/>
  <c r="AQ21" i="2"/>
  <c r="AO21" i="2"/>
  <c r="AM21" i="2"/>
  <c r="AK21" i="2"/>
  <c r="AI21" i="2"/>
  <c r="AG21" i="2"/>
  <c r="AE21" i="2"/>
  <c r="AA21" i="2"/>
  <c r="Y21" i="2"/>
  <c r="S21" i="2"/>
  <c r="Q21" i="2"/>
  <c r="O21" i="2"/>
  <c r="M21" i="2"/>
  <c r="K21" i="2"/>
  <c r="I21" i="2"/>
  <c r="G21" i="2"/>
  <c r="E21" i="2"/>
  <c r="BE20" i="2"/>
  <c r="BC20" i="2"/>
  <c r="AY20" i="2"/>
  <c r="AW20" i="2"/>
  <c r="AU20" i="2"/>
  <c r="AS20" i="2"/>
  <c r="AQ20" i="2"/>
  <c r="AO20" i="2"/>
  <c r="AM20" i="2"/>
  <c r="AK20" i="2"/>
  <c r="AI20" i="2"/>
  <c r="AG20" i="2"/>
  <c r="AE20" i="2"/>
  <c r="AA20" i="2"/>
  <c r="Y20" i="2"/>
  <c r="S20" i="2"/>
  <c r="Q20" i="2"/>
  <c r="O20" i="2"/>
  <c r="M20" i="2"/>
  <c r="K20" i="2"/>
  <c r="I20" i="2"/>
  <c r="G20" i="2"/>
  <c r="E20" i="2"/>
  <c r="BE19" i="2"/>
  <c r="BC19" i="2"/>
  <c r="AY19" i="2"/>
  <c r="AW19" i="2"/>
  <c r="AU19" i="2"/>
  <c r="AS19" i="2"/>
  <c r="AQ19" i="2"/>
  <c r="AO19" i="2"/>
  <c r="AM19" i="2"/>
  <c r="AK19" i="2"/>
  <c r="AI19" i="2"/>
  <c r="AG19" i="2"/>
  <c r="AE19" i="2"/>
  <c r="AA19" i="2"/>
  <c r="Y19" i="2"/>
  <c r="S19" i="2"/>
  <c r="Q19" i="2"/>
  <c r="O19" i="2"/>
  <c r="M19" i="2"/>
  <c r="K19" i="2"/>
  <c r="I19" i="2"/>
  <c r="G19" i="2"/>
  <c r="E19" i="2"/>
  <c r="BE18" i="2"/>
  <c r="BC18" i="2"/>
  <c r="AY18" i="2"/>
  <c r="AW18" i="2"/>
  <c r="AU18" i="2"/>
  <c r="AS18" i="2"/>
  <c r="AQ18" i="2"/>
  <c r="AO18" i="2"/>
  <c r="AM18" i="2"/>
  <c r="AK18" i="2"/>
  <c r="AI18" i="2"/>
  <c r="AG18" i="2"/>
  <c r="AE18" i="2"/>
  <c r="AA18" i="2"/>
  <c r="Y18" i="2"/>
  <c r="S18" i="2"/>
  <c r="Q18" i="2"/>
  <c r="O18" i="2"/>
  <c r="M18" i="2"/>
  <c r="K18" i="2"/>
  <c r="I18" i="2"/>
  <c r="G18" i="2"/>
  <c r="E18" i="2"/>
  <c r="BE17" i="2"/>
  <c r="BC17" i="2"/>
  <c r="AY17" i="2"/>
  <c r="AW17" i="2"/>
  <c r="AU17" i="2"/>
  <c r="AS17" i="2"/>
  <c r="AQ17" i="2"/>
  <c r="AO17" i="2"/>
  <c r="AM17" i="2"/>
  <c r="AK17" i="2"/>
  <c r="AI17" i="2"/>
  <c r="AG17" i="2"/>
  <c r="AE17" i="2"/>
  <c r="AA17" i="2"/>
  <c r="Y17" i="2"/>
  <c r="S17" i="2"/>
  <c r="Q17" i="2"/>
  <c r="O17" i="2"/>
  <c r="M17" i="2"/>
  <c r="K17" i="2"/>
  <c r="I17" i="2"/>
  <c r="G17" i="2"/>
  <c r="E17" i="2"/>
  <c r="BE16" i="2"/>
  <c r="BC16" i="2"/>
  <c r="AY16" i="2"/>
  <c r="AW16" i="2"/>
  <c r="AU16" i="2"/>
  <c r="AS16" i="2"/>
  <c r="AQ16" i="2"/>
  <c r="AO16" i="2"/>
  <c r="AM16" i="2"/>
  <c r="AK16" i="2"/>
  <c r="AI16" i="2"/>
  <c r="AG16" i="2"/>
  <c r="AE16" i="2"/>
  <c r="AA16" i="2"/>
  <c r="Y16" i="2"/>
  <c r="S16" i="2"/>
  <c r="Q16" i="2"/>
  <c r="O16" i="2"/>
  <c r="M16" i="2"/>
  <c r="K16" i="2"/>
  <c r="I16" i="2"/>
  <c r="G16" i="2"/>
  <c r="E16" i="2"/>
  <c r="BE15" i="2"/>
  <c r="BC15" i="2"/>
  <c r="AY15" i="2"/>
  <c r="AW15" i="2"/>
  <c r="AU15" i="2"/>
  <c r="AS15" i="2"/>
  <c r="AQ15" i="2"/>
  <c r="AO15" i="2"/>
  <c r="AM15" i="2"/>
  <c r="AK15" i="2"/>
  <c r="AI15" i="2"/>
  <c r="AG15" i="2"/>
  <c r="AE15" i="2"/>
  <c r="AA15" i="2"/>
  <c r="Y15" i="2"/>
  <c r="S15" i="2"/>
  <c r="Q15" i="2"/>
  <c r="O15" i="2"/>
  <c r="M15" i="2"/>
  <c r="K15" i="2"/>
  <c r="I15" i="2"/>
  <c r="G15" i="2"/>
  <c r="E15" i="2"/>
  <c r="BE14" i="2"/>
  <c r="BC14" i="2"/>
  <c r="AY14" i="2"/>
  <c r="AW14" i="2"/>
  <c r="AU14" i="2"/>
  <c r="AS14" i="2"/>
  <c r="AQ14" i="2"/>
  <c r="AO14" i="2"/>
  <c r="AM14" i="2"/>
  <c r="AK14" i="2"/>
  <c r="AI14" i="2"/>
  <c r="AG14" i="2"/>
  <c r="AE14" i="2"/>
  <c r="AA14" i="2"/>
  <c r="Y14" i="2"/>
  <c r="S14" i="2"/>
  <c r="Q14" i="2"/>
  <c r="O14" i="2"/>
  <c r="M14" i="2"/>
  <c r="K14" i="2"/>
  <c r="I14" i="2"/>
  <c r="G14" i="2"/>
  <c r="E14" i="2"/>
  <c r="BE13" i="2"/>
  <c r="BC13" i="2"/>
  <c r="AY13" i="2"/>
  <c r="AW13" i="2"/>
  <c r="AU13" i="2"/>
  <c r="AS13" i="2"/>
  <c r="AQ13" i="2"/>
  <c r="AO13" i="2"/>
  <c r="AM13" i="2"/>
  <c r="AK13" i="2"/>
  <c r="AI13" i="2"/>
  <c r="AG13" i="2"/>
  <c r="AE13" i="2"/>
  <c r="AA13" i="2"/>
  <c r="Y13" i="2"/>
  <c r="S13" i="2"/>
  <c r="Q13" i="2"/>
  <c r="O13" i="2"/>
  <c r="M13" i="2"/>
  <c r="K13" i="2"/>
  <c r="I13" i="2"/>
  <c r="G13" i="2"/>
  <c r="E13" i="2"/>
  <c r="BE12" i="2"/>
  <c r="BC12" i="2"/>
  <c r="AY12" i="2"/>
  <c r="AW12" i="2"/>
  <c r="AU12" i="2"/>
  <c r="AS12" i="2"/>
  <c r="AQ12" i="2"/>
  <c r="AO12" i="2"/>
  <c r="AM12" i="2"/>
  <c r="AK12" i="2"/>
  <c r="AI12" i="2"/>
  <c r="AG12" i="2"/>
  <c r="AE12" i="2"/>
  <c r="AA12" i="2"/>
  <c r="Y12" i="2"/>
  <c r="S12" i="2"/>
  <c r="Q12" i="2"/>
  <c r="O12" i="2"/>
  <c r="M12" i="2"/>
  <c r="K12" i="2"/>
  <c r="I12" i="2"/>
  <c r="G12" i="2"/>
  <c r="E12" i="2"/>
  <c r="BE11" i="2"/>
  <c r="BC11" i="2"/>
  <c r="AY11" i="2"/>
  <c r="AW11" i="2"/>
  <c r="AU11" i="2"/>
  <c r="AS11" i="2"/>
  <c r="AQ11" i="2"/>
  <c r="AO11" i="2"/>
  <c r="AM11" i="2"/>
  <c r="AK11" i="2"/>
  <c r="AI11" i="2"/>
  <c r="AG11" i="2"/>
  <c r="AE11" i="2"/>
  <c r="AA11" i="2"/>
  <c r="Y11" i="2"/>
  <c r="S11" i="2"/>
  <c r="Q11" i="2"/>
  <c r="O11" i="2"/>
  <c r="M11" i="2"/>
  <c r="K11" i="2"/>
  <c r="I11" i="2"/>
  <c r="G11" i="2"/>
  <c r="E11" i="2"/>
  <c r="BE10" i="2"/>
  <c r="BC10" i="2"/>
  <c r="AY10" i="2"/>
  <c r="AW10" i="2"/>
  <c r="AU10" i="2"/>
  <c r="AS10" i="2"/>
  <c r="AQ10" i="2"/>
  <c r="AO10" i="2"/>
  <c r="AM10" i="2"/>
  <c r="AK10" i="2"/>
  <c r="AI10" i="2"/>
  <c r="AG10" i="2"/>
  <c r="AE10" i="2"/>
  <c r="AA10" i="2"/>
  <c r="Y10" i="2"/>
  <c r="S10" i="2"/>
  <c r="Q10" i="2"/>
  <c r="O10" i="2"/>
  <c r="M10" i="2"/>
  <c r="K10" i="2"/>
  <c r="I10" i="2"/>
  <c r="G10" i="2"/>
  <c r="E10" i="2"/>
  <c r="BE9" i="2"/>
  <c r="BC9" i="2"/>
  <c r="AY9" i="2"/>
  <c r="AW9" i="2"/>
  <c r="AU9" i="2"/>
  <c r="AS9" i="2"/>
  <c r="AQ9" i="2"/>
  <c r="AO9" i="2"/>
  <c r="AM9" i="2"/>
  <c r="AK9" i="2"/>
  <c r="AI9" i="2"/>
  <c r="AG9" i="2"/>
  <c r="AE9" i="2"/>
  <c r="AA9" i="2"/>
  <c r="Y9" i="2"/>
  <c r="S9" i="2"/>
  <c r="Q9" i="2"/>
  <c r="O9" i="2"/>
  <c r="M9" i="2"/>
  <c r="K9" i="2"/>
  <c r="I9" i="2"/>
  <c r="G9" i="2"/>
  <c r="E9" i="2"/>
  <c r="BE8" i="2"/>
  <c r="BC8" i="2"/>
  <c r="AY8" i="2"/>
  <c r="AW8" i="2"/>
  <c r="AU8" i="2"/>
  <c r="AS8" i="2"/>
  <c r="AQ8" i="2"/>
  <c r="AO8" i="2"/>
  <c r="AM8" i="2"/>
  <c r="AK8" i="2"/>
  <c r="AI8" i="2"/>
  <c r="AG8" i="2"/>
  <c r="AE8" i="2"/>
  <c r="AA8" i="2"/>
  <c r="Y8" i="2"/>
  <c r="S8" i="2"/>
  <c r="Q8" i="2"/>
  <c r="O8" i="2"/>
  <c r="M8" i="2"/>
  <c r="K8" i="2"/>
  <c r="I8" i="2"/>
  <c r="G8" i="2"/>
  <c r="E8" i="2"/>
  <c r="BE7" i="2"/>
  <c r="BC7" i="2"/>
  <c r="AY7" i="2"/>
  <c r="AW7" i="2"/>
  <c r="AU7" i="2"/>
  <c r="AS7" i="2"/>
  <c r="AQ7" i="2"/>
  <c r="AO7" i="2"/>
  <c r="AM7" i="2"/>
  <c r="AK7" i="2"/>
  <c r="AI7" i="2"/>
  <c r="AG7" i="2"/>
  <c r="AE7" i="2"/>
  <c r="AA7" i="2"/>
  <c r="Y7" i="2"/>
  <c r="S7" i="2"/>
  <c r="Q7" i="2"/>
  <c r="O7" i="2"/>
  <c r="M7" i="2"/>
  <c r="K7" i="2"/>
  <c r="I7" i="2"/>
  <c r="G7" i="2"/>
  <c r="E7" i="2"/>
  <c r="BE6" i="2"/>
  <c r="BC6" i="2"/>
  <c r="AY6" i="2"/>
  <c r="AW6" i="2"/>
  <c r="AU6" i="2"/>
  <c r="AS6" i="2"/>
  <c r="AQ6" i="2"/>
  <c r="AO6" i="2"/>
  <c r="AM6" i="2"/>
  <c r="AK6" i="2"/>
  <c r="AI6" i="2"/>
  <c r="AG6" i="2"/>
  <c r="AA6" i="2"/>
  <c r="Y6" i="2"/>
  <c r="S6" i="2"/>
  <c r="Q6" i="2"/>
  <c r="O6" i="2"/>
  <c r="M6" i="2"/>
  <c r="K6" i="2"/>
  <c r="I6" i="2"/>
  <c r="G6" i="2"/>
  <c r="E6" i="2"/>
  <c r="BV43" i="3" l="1"/>
  <c r="BV39" i="3"/>
  <c r="BY39" i="3" s="1"/>
  <c r="BV35" i="3"/>
  <c r="BV31" i="3"/>
  <c r="BY31" i="3" s="1"/>
  <c r="BV27" i="3"/>
  <c r="BV23" i="3"/>
  <c r="BV19" i="3"/>
  <c r="BY19" i="3" s="1"/>
  <c r="BV15" i="3"/>
  <c r="BY15" i="3" s="1"/>
  <c r="BV11" i="3"/>
  <c r="BV10" i="3"/>
  <c r="BY10" i="3" s="1"/>
  <c r="BV40" i="3"/>
  <c r="BY40" i="3" s="1"/>
  <c r="BV36" i="3"/>
  <c r="BY36" i="3" s="1"/>
  <c r="BV32" i="3"/>
  <c r="BV28" i="3"/>
  <c r="BY28" i="3" s="1"/>
  <c r="BV24" i="3"/>
  <c r="BY24" i="3" s="1"/>
  <c r="BV20" i="3"/>
  <c r="BY20" i="3" s="1"/>
  <c r="BV16" i="3"/>
  <c r="BV12" i="3"/>
  <c r="BV42" i="3"/>
  <c r="BY42" i="3" s="1"/>
  <c r="BV38" i="3"/>
  <c r="BY38" i="3" s="1"/>
  <c r="BV34" i="3"/>
  <c r="BV30" i="3"/>
  <c r="BV26" i="3"/>
  <c r="BV22" i="3"/>
  <c r="BY22" i="3" s="1"/>
  <c r="BV18" i="3"/>
  <c r="BV14" i="3"/>
  <c r="BY14" i="3" s="1"/>
  <c r="BT41" i="2"/>
  <c r="BT37" i="2"/>
  <c r="BT33" i="2"/>
  <c r="BT29" i="2"/>
  <c r="BW29" i="2" s="1"/>
  <c r="BT25" i="2"/>
  <c r="BT21" i="2"/>
  <c r="BT17" i="2"/>
  <c r="BW17" i="2" s="1"/>
  <c r="BT13" i="2"/>
  <c r="BT10" i="2"/>
  <c r="BT40" i="2"/>
  <c r="BW40" i="2" s="1"/>
  <c r="BT36" i="2"/>
  <c r="BT32" i="2"/>
  <c r="BW32" i="2" s="1"/>
  <c r="BT28" i="2"/>
  <c r="BT24" i="2"/>
  <c r="BT20" i="2"/>
  <c r="BT16" i="2"/>
  <c r="BT12" i="2"/>
  <c r="BW12" i="2" s="1"/>
  <c r="BT42" i="2"/>
  <c r="BT38" i="2"/>
  <c r="BW38" i="2" s="1"/>
  <c r="BT34" i="2"/>
  <c r="BW34" i="2" s="1"/>
  <c r="BT30" i="2"/>
  <c r="BT26" i="2"/>
  <c r="BT22" i="2"/>
  <c r="BW22" i="2" s="1"/>
  <c r="BT18" i="2"/>
  <c r="BW18" i="2" s="1"/>
  <c r="BT14" i="2"/>
  <c r="BR11" i="2"/>
  <c r="BS11" i="2"/>
  <c r="BR15" i="2"/>
  <c r="CA15" i="2" s="1"/>
  <c r="BS15" i="2"/>
  <c r="BR19" i="2"/>
  <c r="BS19" i="2"/>
  <c r="BV19" i="2" s="1"/>
  <c r="BR23" i="2"/>
  <c r="BU23" i="2" s="1"/>
  <c r="BS23" i="2"/>
  <c r="BZ23" i="2" s="1"/>
  <c r="BR27" i="2"/>
  <c r="BS27" i="2"/>
  <c r="BR31" i="2"/>
  <c r="BU31" i="2" s="1"/>
  <c r="BS31" i="2"/>
  <c r="BR35" i="2"/>
  <c r="BU35" i="2" s="1"/>
  <c r="BS35" i="2"/>
  <c r="BR39" i="2"/>
  <c r="BS39" i="2"/>
  <c r="BR43" i="2"/>
  <c r="BS43" i="2"/>
  <c r="BR10" i="2"/>
  <c r="BU10" i="2" s="1"/>
  <c r="BS14" i="2"/>
  <c r="BR18" i="2"/>
  <c r="BS22" i="2"/>
  <c r="BR26" i="2"/>
  <c r="BS26" i="2"/>
  <c r="BS30" i="2"/>
  <c r="BZ30" i="2" s="1"/>
  <c r="BS34" i="2"/>
  <c r="BS38" i="2"/>
  <c r="BZ38" i="2" s="1"/>
  <c r="BS42" i="2"/>
  <c r="BS10" i="2"/>
  <c r="BR14" i="2"/>
  <c r="BU14" i="2" s="1"/>
  <c r="BR22" i="2"/>
  <c r="BR13" i="2"/>
  <c r="BU13" i="2" s="1"/>
  <c r="BS13" i="2"/>
  <c r="BR17" i="2"/>
  <c r="BU17" i="2" s="1"/>
  <c r="BS17" i="2"/>
  <c r="BV17" i="2" s="1"/>
  <c r="BR21" i="2"/>
  <c r="BS21" i="2"/>
  <c r="BR25" i="2"/>
  <c r="BS25" i="2"/>
  <c r="BR29" i="2"/>
  <c r="BU29" i="2" s="1"/>
  <c r="BS29" i="2"/>
  <c r="BV29" i="2" s="1"/>
  <c r="BR33" i="2"/>
  <c r="BS33" i="2"/>
  <c r="BR37" i="2"/>
  <c r="BU37" i="2" s="1"/>
  <c r="BS37" i="2"/>
  <c r="BR41" i="2"/>
  <c r="BU41" i="2" s="1"/>
  <c r="BS41" i="2"/>
  <c r="BS18" i="2"/>
  <c r="BV18" i="2" s="1"/>
  <c r="BR12" i="2"/>
  <c r="CA12" i="2" s="1"/>
  <c r="BS12" i="2"/>
  <c r="BV12" i="2" s="1"/>
  <c r="BR16" i="2"/>
  <c r="CA16" i="2" s="1"/>
  <c r="BS16" i="2"/>
  <c r="BR20" i="2"/>
  <c r="BU20" i="2" s="1"/>
  <c r="BS20" i="2"/>
  <c r="BR24" i="2"/>
  <c r="BS24" i="2"/>
  <c r="BR28" i="2"/>
  <c r="BU28" i="2" s="1"/>
  <c r="BS28" i="2"/>
  <c r="BV28" i="2" s="1"/>
  <c r="BR30" i="2"/>
  <c r="CA30" i="2" s="1"/>
  <c r="BR32" i="2"/>
  <c r="BU32" i="2" s="1"/>
  <c r="BS32" i="2"/>
  <c r="BR34" i="2"/>
  <c r="BR36" i="2"/>
  <c r="CA36" i="2" s="1"/>
  <c r="BS36" i="2"/>
  <c r="BR38" i="2"/>
  <c r="BR40" i="2"/>
  <c r="BS40" i="2"/>
  <c r="BV40" i="2" s="1"/>
  <c r="BR42" i="2"/>
  <c r="BY42" i="2" s="1"/>
  <c r="CA11" i="2"/>
  <c r="BW15" i="2"/>
  <c r="BW31" i="2"/>
  <c r="BW26" i="2"/>
  <c r="BU33" i="2"/>
  <c r="BT10" i="3"/>
  <c r="BT11" i="3"/>
  <c r="BT12" i="3"/>
  <c r="BW12" i="3" s="1"/>
  <c r="BT13" i="3"/>
  <c r="BW13" i="3" s="1"/>
  <c r="BU14" i="3"/>
  <c r="BX14" i="3" s="1"/>
  <c r="BT15" i="3"/>
  <c r="BT17" i="3"/>
  <c r="BU17" i="3"/>
  <c r="BU19" i="3"/>
  <c r="BT21" i="3"/>
  <c r="BU21" i="3"/>
  <c r="BU22" i="3"/>
  <c r="BT23" i="3"/>
  <c r="BU23" i="3"/>
  <c r="BT24" i="3"/>
  <c r="BT25" i="3"/>
  <c r="BU25" i="3"/>
  <c r="BX25" i="3" s="1"/>
  <c r="BU26" i="3"/>
  <c r="BX26" i="3" s="1"/>
  <c r="BT27" i="3"/>
  <c r="BU27" i="3"/>
  <c r="BT28" i="3"/>
  <c r="BW28" i="3" s="1"/>
  <c r="BT29" i="3"/>
  <c r="BW29" i="3" s="1"/>
  <c r="BU29" i="3"/>
  <c r="BX29" i="3" s="1"/>
  <c r="BU30" i="3"/>
  <c r="BT31" i="3"/>
  <c r="BU31" i="3"/>
  <c r="BT32" i="3"/>
  <c r="BT33" i="3"/>
  <c r="BW33" i="3" s="1"/>
  <c r="BU33" i="3"/>
  <c r="CB33" i="3" s="1"/>
  <c r="BU34" i="3"/>
  <c r="BX34" i="3" s="1"/>
  <c r="BT35" i="3"/>
  <c r="BU35" i="3"/>
  <c r="BT36" i="3"/>
  <c r="BT37" i="3"/>
  <c r="BW37" i="3" s="1"/>
  <c r="BU37" i="3"/>
  <c r="BU38" i="3"/>
  <c r="BT39" i="3"/>
  <c r="BU39" i="3"/>
  <c r="BT40" i="3"/>
  <c r="BW40" i="3" s="1"/>
  <c r="BT41" i="3"/>
  <c r="CC41" i="3" s="1"/>
  <c r="BU41" i="3"/>
  <c r="BU42" i="3"/>
  <c r="BX42" i="3" s="1"/>
  <c r="BT43" i="3"/>
  <c r="BU43" i="3"/>
  <c r="BX43" i="3" s="1"/>
  <c r="BU11" i="3"/>
  <c r="BX11" i="3" s="1"/>
  <c r="BU13" i="3"/>
  <c r="BU15" i="3"/>
  <c r="BX15" i="3" s="1"/>
  <c r="BT16" i="3"/>
  <c r="BW16" i="3" s="1"/>
  <c r="BU18" i="3"/>
  <c r="BT19" i="3"/>
  <c r="BT20" i="3"/>
  <c r="BU12" i="3"/>
  <c r="BT14" i="3"/>
  <c r="BU16" i="3"/>
  <c r="BT18" i="3"/>
  <c r="BW18" i="3" s="1"/>
  <c r="BU20" i="3"/>
  <c r="BX20" i="3" s="1"/>
  <c r="BT22" i="3"/>
  <c r="BW22" i="3" s="1"/>
  <c r="BU24" i="3"/>
  <c r="BX24" i="3" s="1"/>
  <c r="BT26" i="3"/>
  <c r="BW26" i="3" s="1"/>
  <c r="BU28" i="3"/>
  <c r="CB28" i="3" s="1"/>
  <c r="BT30" i="3"/>
  <c r="BU32" i="3"/>
  <c r="BX32" i="3" s="1"/>
  <c r="BT34" i="3"/>
  <c r="BW34" i="3" s="1"/>
  <c r="BU36" i="3"/>
  <c r="BX36" i="3" s="1"/>
  <c r="BT38" i="3"/>
  <c r="BW38" i="3" s="1"/>
  <c r="BU40" i="3"/>
  <c r="BX40" i="3" s="1"/>
  <c r="BT42" i="3"/>
  <c r="BW42" i="3" s="1"/>
  <c r="BU10" i="3"/>
  <c r="BY33" i="3"/>
  <c r="BY11" i="3"/>
  <c r="BY18" i="3"/>
  <c r="BY43" i="3"/>
  <c r="BY37" i="3"/>
  <c r="BX41" i="3"/>
  <c r="BY25" i="3"/>
  <c r="BY29" i="3"/>
  <c r="BV43" i="2"/>
  <c r="BU19" i="2"/>
  <c r="BZ35" i="2"/>
  <c r="BV37" i="2"/>
  <c r="BY27" i="3"/>
  <c r="BY35" i="3"/>
  <c r="BY32" i="3"/>
  <c r="BY12" i="3"/>
  <c r="BY13" i="3"/>
  <c r="BY30" i="3"/>
  <c r="BY41" i="3"/>
  <c r="BU11" i="2"/>
  <c r="BW10" i="2"/>
  <c r="BW13" i="2"/>
  <c r="BU43" i="2"/>
  <c r="BW24" i="2"/>
  <c r="BW23" i="2"/>
  <c r="BW30" i="2"/>
  <c r="BW37" i="2"/>
  <c r="BW39" i="2"/>
  <c r="BW41" i="2"/>
  <c r="BW42" i="2"/>
  <c r="CA40" i="2" l="1"/>
  <c r="CC30" i="3"/>
  <c r="CC19" i="3"/>
  <c r="CC15" i="3"/>
  <c r="CC20" i="3"/>
  <c r="BW41" i="3"/>
  <c r="BZ41" i="3" s="1"/>
  <c r="CC36" i="3"/>
  <c r="CC14" i="3"/>
  <c r="CC10" i="3"/>
  <c r="CB12" i="3"/>
  <c r="CC28" i="3"/>
  <c r="CB14" i="3"/>
  <c r="CA33" i="3"/>
  <c r="BW15" i="3"/>
  <c r="BZ15" i="3" s="1"/>
  <c r="BW30" i="3"/>
  <c r="CA34" i="2"/>
  <c r="CA38" i="2"/>
  <c r="BU12" i="2"/>
  <c r="BX12" i="2" s="1"/>
  <c r="BU38" i="2"/>
  <c r="CA28" i="2"/>
  <c r="CA25" i="3"/>
  <c r="CA36" i="3"/>
  <c r="CB34" i="3"/>
  <c r="BW36" i="3"/>
  <c r="BZ36" i="3" s="1"/>
  <c r="BW25" i="3"/>
  <c r="BZ25" i="3" s="1"/>
  <c r="CB36" i="3"/>
  <c r="CA37" i="3"/>
  <c r="BY41" i="2"/>
  <c r="BU36" i="2"/>
  <c r="BU16" i="2"/>
  <c r="BU15" i="2"/>
  <c r="BY16" i="2"/>
  <c r="BU42" i="2"/>
  <c r="BU30" i="2"/>
  <c r="CA42" i="2"/>
  <c r="CA23" i="2"/>
  <c r="CA32" i="2"/>
  <c r="CA10" i="2"/>
  <c r="BY32" i="2"/>
  <c r="CA14" i="2"/>
  <c r="BU34" i="2"/>
  <c r="CA41" i="2"/>
  <c r="BY13" i="2"/>
  <c r="BU40" i="2"/>
  <c r="BX40" i="2" s="1"/>
  <c r="BY33" i="2"/>
  <c r="BY15" i="2"/>
  <c r="CA43" i="2"/>
  <c r="CA35" i="2"/>
  <c r="CA39" i="2"/>
  <c r="CA20" i="2"/>
  <c r="CA13" i="2"/>
  <c r="CA33" i="2"/>
  <c r="BZ14" i="2"/>
  <c r="BW36" i="2"/>
  <c r="BW28" i="2"/>
  <c r="BX28" i="2" s="1"/>
  <c r="CA26" i="2"/>
  <c r="BW16" i="2"/>
  <c r="BW14" i="2"/>
  <c r="BZ34" i="2"/>
  <c r="BY10" i="2"/>
  <c r="BZ36" i="2"/>
  <c r="BW33" i="2"/>
  <c r="CA27" i="2"/>
  <c r="CA31" i="2"/>
  <c r="BW43" i="2"/>
  <c r="BX43" i="2" s="1"/>
  <c r="BZ43" i="2"/>
  <c r="BU39" i="2"/>
  <c r="BW35" i="2"/>
  <c r="BW11" i="2"/>
  <c r="CA29" i="2"/>
  <c r="BW20" i="2"/>
  <c r="CA17" i="2"/>
  <c r="BZ20" i="2"/>
  <c r="BZ11" i="2"/>
  <c r="BW27" i="2"/>
  <c r="CA37" i="2"/>
  <c r="BY31" i="2"/>
  <c r="BY39" i="2"/>
  <c r="CB15" i="3"/>
  <c r="CB24" i="3"/>
  <c r="CA16" i="3"/>
  <c r="BX37" i="3"/>
  <c r="CB42" i="3"/>
  <c r="CA34" i="3"/>
  <c r="CA41" i="3"/>
  <c r="BW20" i="3"/>
  <c r="BZ20" i="3" s="1"/>
  <c r="CC38" i="3"/>
  <c r="CC33" i="3"/>
  <c r="BX28" i="3"/>
  <c r="BZ28" i="3" s="1"/>
  <c r="CA12" i="3"/>
  <c r="CB32" i="3"/>
  <c r="CB40" i="3"/>
  <c r="CA15" i="3"/>
  <c r="CC42" i="3"/>
  <c r="CB41" i="3"/>
  <c r="CB43" i="3"/>
  <c r="CC25" i="3"/>
  <c r="CB11" i="3"/>
  <c r="CB26" i="3"/>
  <c r="CA28" i="3"/>
  <c r="CD28" i="3" s="1"/>
  <c r="CA20" i="3"/>
  <c r="CC16" i="3"/>
  <c r="CC12" i="3"/>
  <c r="BY16" i="3"/>
  <c r="CB29" i="3"/>
  <c r="BX33" i="3"/>
  <c r="BZ33" i="3" s="1"/>
  <c r="CA40" i="3"/>
  <c r="BZ42" i="3"/>
  <c r="CA13" i="3"/>
  <c r="BZ37" i="3"/>
  <c r="CA26" i="3"/>
  <c r="CC37" i="3"/>
  <c r="CB20" i="3"/>
  <c r="CC18" i="3"/>
  <c r="BX16" i="3"/>
  <c r="CB16" i="3"/>
  <c r="CA29" i="3"/>
  <c r="CC40" i="3"/>
  <c r="CC29" i="3"/>
  <c r="BX12" i="3"/>
  <c r="BZ12" i="3" s="1"/>
  <c r="CA42" i="3"/>
  <c r="CB37" i="3"/>
  <c r="CB25" i="3"/>
  <c r="BZ29" i="2"/>
  <c r="BV32" i="2"/>
  <c r="BX32" i="2" s="1"/>
  <c r="BY43" i="2"/>
  <c r="BV31" i="2"/>
  <c r="BX31" i="2" s="1"/>
  <c r="BV15" i="2"/>
  <c r="BZ28" i="2"/>
  <c r="BY11" i="2"/>
  <c r="CB11" i="2" s="1"/>
  <c r="BV41" i="2"/>
  <c r="BX41" i="2" s="1"/>
  <c r="BV11" i="2"/>
  <c r="BV42" i="2"/>
  <c r="BX42" i="2" s="1"/>
  <c r="BY35" i="2"/>
  <c r="BZ32" i="2"/>
  <c r="BZ15" i="2"/>
  <c r="BV35" i="2"/>
  <c r="BY29" i="2"/>
  <c r="BY28" i="2"/>
  <c r="BV39" i="2"/>
  <c r="BZ39" i="2"/>
  <c r="BV33" i="2"/>
  <c r="BX33" i="2" s="1"/>
  <c r="BZ33" i="2"/>
  <c r="BZ31" i="2"/>
  <c r="BZ40" i="2"/>
  <c r="BV36" i="2"/>
  <c r="BY36" i="2"/>
  <c r="BY34" i="2"/>
  <c r="BZ42" i="2"/>
  <c r="BV23" i="2"/>
  <c r="BX23" i="2" s="1"/>
  <c r="BZ41" i="2"/>
  <c r="BV20" i="2"/>
  <c r="BY20" i="2"/>
  <c r="BZ37" i="2"/>
  <c r="BY23" i="2"/>
  <c r="BY19" i="2"/>
  <c r="BZ17" i="2"/>
  <c r="BY17" i="2"/>
  <c r="BV16" i="2"/>
  <c r="BZ16" i="2"/>
  <c r="CB16" i="2" s="1"/>
  <c r="BV10" i="2"/>
  <c r="BX10" i="2" s="1"/>
  <c r="BZ10" i="2"/>
  <c r="CC13" i="3"/>
  <c r="CC22" i="3"/>
  <c r="BY40" i="2"/>
  <c r="BV13" i="2"/>
  <c r="BX13" i="2" s="1"/>
  <c r="BY37" i="2"/>
  <c r="BZ13" i="2"/>
  <c r="BY14" i="2"/>
  <c r="BV30" i="2"/>
  <c r="BX30" i="2" s="1"/>
  <c r="BY30" i="2"/>
  <c r="CB30" i="2" s="1"/>
  <c r="BZ18" i="2"/>
  <c r="BY12" i="2"/>
  <c r="BZ12" i="2"/>
  <c r="BY38" i="2"/>
  <c r="CB38" i="2" s="1"/>
  <c r="BV14" i="2"/>
  <c r="BV38" i="2"/>
  <c r="BV34" i="2"/>
  <c r="CA43" i="3"/>
  <c r="BW43" i="3"/>
  <c r="BZ43" i="3" s="1"/>
  <c r="BW35" i="3"/>
  <c r="CA35" i="3"/>
  <c r="CA24" i="3"/>
  <c r="BW24" i="3"/>
  <c r="BZ24" i="3" s="1"/>
  <c r="BX38" i="3"/>
  <c r="BZ38" i="3" s="1"/>
  <c r="CB38" i="3"/>
  <c r="BX22" i="3"/>
  <c r="BZ22" i="3" s="1"/>
  <c r="CB22" i="3"/>
  <c r="CB31" i="3"/>
  <c r="BX31" i="3"/>
  <c r="CC23" i="3"/>
  <c r="BY23" i="3"/>
  <c r="CA17" i="3"/>
  <c r="BW17" i="3"/>
  <c r="CA11" i="3"/>
  <c r="BW11" i="3"/>
  <c r="BZ11" i="3" s="1"/>
  <c r="CC11" i="3"/>
  <c r="CC43" i="3"/>
  <c r="CA32" i="3"/>
  <c r="BW32" i="3"/>
  <c r="BZ32" i="3" s="1"/>
  <c r="CC21" i="3"/>
  <c r="BY21" i="3"/>
  <c r="CC34" i="3"/>
  <c r="BY34" i="3"/>
  <c r="BZ34" i="3" s="1"/>
  <c r="CB18" i="3"/>
  <c r="BX18" i="3"/>
  <c r="BZ18" i="3" s="1"/>
  <c r="CB39" i="3"/>
  <c r="BX39" i="3"/>
  <c r="CA31" i="3"/>
  <c r="BW31" i="3"/>
  <c r="CB23" i="3"/>
  <c r="BX23" i="3"/>
  <c r="CB10" i="3"/>
  <c r="BX10" i="3"/>
  <c r="CC35" i="3"/>
  <c r="BX21" i="3"/>
  <c r="CB21" i="3"/>
  <c r="CB27" i="3"/>
  <c r="BX27" i="3"/>
  <c r="CB19" i="3"/>
  <c r="BX19" i="3"/>
  <c r="CB30" i="3"/>
  <c r="BX30" i="3"/>
  <c r="CA39" i="3"/>
  <c r="BW39" i="3"/>
  <c r="CA23" i="3"/>
  <c r="BW23" i="3"/>
  <c r="CA18" i="3"/>
  <c r="CA38" i="3"/>
  <c r="CC39" i="3"/>
  <c r="CC31" i="3"/>
  <c r="CA22" i="3"/>
  <c r="CA14" i="3"/>
  <c r="BW14" i="3"/>
  <c r="BZ14" i="3" s="1"/>
  <c r="CA10" i="3"/>
  <c r="BW10" i="3"/>
  <c r="CA21" i="3"/>
  <c r="BW21" i="3"/>
  <c r="CB35" i="3"/>
  <c r="BX35" i="3"/>
  <c r="BW27" i="3"/>
  <c r="CA27" i="3"/>
  <c r="BW19" i="3"/>
  <c r="CA19" i="3"/>
  <c r="CC26" i="3"/>
  <c r="BY26" i="3"/>
  <c r="BZ26" i="3" s="1"/>
  <c r="CB17" i="3"/>
  <c r="BX17" i="3"/>
  <c r="BZ29" i="3"/>
  <c r="CA30" i="3"/>
  <c r="CC32" i="3"/>
  <c r="CC17" i="3"/>
  <c r="BY17" i="3"/>
  <c r="CB13" i="3"/>
  <c r="BX13" i="3"/>
  <c r="BZ13" i="3" s="1"/>
  <c r="BZ40" i="3"/>
  <c r="CC27" i="3"/>
  <c r="CC24" i="3"/>
  <c r="BZ25" i="2"/>
  <c r="BV25" i="2"/>
  <c r="CA21" i="2"/>
  <c r="BW21" i="2"/>
  <c r="BZ22" i="2"/>
  <c r="BV22" i="2"/>
  <c r="BY18" i="2"/>
  <c r="BU18" i="2"/>
  <c r="BX18" i="2" s="1"/>
  <c r="BY27" i="2"/>
  <c r="BU27" i="2"/>
  <c r="BZ21" i="2"/>
  <c r="BV21" i="2"/>
  <c r="BX17" i="2"/>
  <c r="BY25" i="2"/>
  <c r="BU25" i="2"/>
  <c r="BY22" i="2"/>
  <c r="BU22" i="2"/>
  <c r="CA25" i="2"/>
  <c r="BW25" i="2"/>
  <c r="BU21" i="2"/>
  <c r="BY21" i="2"/>
  <c r="CA18" i="2"/>
  <c r="BZ24" i="2"/>
  <c r="BV24" i="2"/>
  <c r="BZ26" i="2"/>
  <c r="BV26" i="2"/>
  <c r="BW19" i="2"/>
  <c r="BX19" i="2" s="1"/>
  <c r="CA19" i="2"/>
  <c r="BZ19" i="2"/>
  <c r="BY24" i="2"/>
  <c r="BU24" i="2"/>
  <c r="BY26" i="2"/>
  <c r="BU26" i="2"/>
  <c r="BZ27" i="2"/>
  <c r="BV27" i="2"/>
  <c r="CA24" i="2"/>
  <c r="BX37" i="2"/>
  <c r="BX29" i="2"/>
  <c r="CA22" i="2"/>
  <c r="CD14" i="3" l="1"/>
  <c r="CD36" i="3"/>
  <c r="BZ30" i="3"/>
  <c r="CD33" i="3"/>
  <c r="BX36" i="2"/>
  <c r="BX38" i="2"/>
  <c r="CD38" i="3"/>
  <c r="CD25" i="3"/>
  <c r="CD15" i="3"/>
  <c r="CB42" i="2"/>
  <c r="BX20" i="2"/>
  <c r="CB34" i="2"/>
  <c r="BX39" i="2"/>
  <c r="BX15" i="2"/>
  <c r="CB43" i="2"/>
  <c r="BX34" i="2"/>
  <c r="CB23" i="2"/>
  <c r="CB32" i="2"/>
  <c r="BX14" i="2"/>
  <c r="CB20" i="2"/>
  <c r="CB39" i="2"/>
  <c r="CB15" i="2"/>
  <c r="CB13" i="2"/>
  <c r="CB41" i="2"/>
  <c r="CB35" i="2"/>
  <c r="BX11" i="2"/>
  <c r="BX16" i="2"/>
  <c r="CB36" i="2"/>
  <c r="CB33" i="2"/>
  <c r="CB14" i="2"/>
  <c r="CB10" i="2"/>
  <c r="BX35" i="2"/>
  <c r="CB31" i="2"/>
  <c r="CD34" i="3"/>
  <c r="BZ10" i="3"/>
  <c r="CD41" i="3"/>
  <c r="BZ16" i="3"/>
  <c r="CD37" i="3"/>
  <c r="CD12" i="3"/>
  <c r="CD40" i="3"/>
  <c r="CD16" i="3"/>
  <c r="BZ27" i="3"/>
  <c r="BZ19" i="3"/>
  <c r="CD42" i="3"/>
  <c r="CD11" i="3"/>
  <c r="CD29" i="3"/>
  <c r="CD20" i="3"/>
  <c r="BZ39" i="3"/>
  <c r="CD26" i="3"/>
  <c r="CD10" i="3"/>
  <c r="CD19" i="3"/>
  <c r="CB29" i="2"/>
  <c r="CB28" i="2"/>
  <c r="CB17" i="2"/>
  <c r="CB40" i="2"/>
  <c r="CB12" i="2"/>
  <c r="CB37" i="2"/>
  <c r="CB19" i="2"/>
  <c r="CD31" i="3"/>
  <c r="CD32" i="3"/>
  <c r="CD13" i="3"/>
  <c r="CD23" i="3"/>
  <c r="CB26" i="2"/>
  <c r="BX21" i="2"/>
  <c r="BX24" i="2"/>
  <c r="CB21" i="2"/>
  <c r="BX22" i="2"/>
  <c r="CD22" i="3"/>
  <c r="CE14" i="3" s="1"/>
  <c r="CD17" i="3"/>
  <c r="CD43" i="3"/>
  <c r="BZ21" i="3"/>
  <c r="CD24" i="3"/>
  <c r="CD21" i="3"/>
  <c r="CD18" i="3"/>
  <c r="CD35" i="3"/>
  <c r="CD30" i="3"/>
  <c r="CD27" i="3"/>
  <c r="BZ23" i="3"/>
  <c r="CD39" i="3"/>
  <c r="BZ31" i="3"/>
  <c r="BZ17" i="3"/>
  <c r="BZ35" i="3"/>
  <c r="CB24" i="2"/>
  <c r="BX26" i="2"/>
  <c r="CB22" i="2"/>
  <c r="CB18" i="2"/>
  <c r="BX25" i="2"/>
  <c r="BX27" i="2"/>
  <c r="CB25" i="2"/>
  <c r="CB27" i="2"/>
  <c r="CC24" i="2" l="1"/>
  <c r="CE39" i="3"/>
  <c r="CF39" i="3" s="1"/>
  <c r="CE35" i="3"/>
  <c r="CF35" i="3" s="1"/>
  <c r="CE31" i="3"/>
  <c r="CF31" i="3" s="1"/>
  <c r="CE19" i="3"/>
  <c r="CF19" i="3" s="1"/>
  <c r="CE20" i="3"/>
  <c r="CF20" i="3" s="1"/>
  <c r="CE18" i="3"/>
  <c r="CF18" i="3" s="1"/>
  <c r="CE43" i="3"/>
  <c r="CF43" i="3" s="1"/>
  <c r="CE23" i="3"/>
  <c r="CF23" i="3" s="1"/>
  <c r="CE10" i="3"/>
  <c r="CF10" i="3" s="1"/>
  <c r="CE29" i="3"/>
  <c r="CF29" i="3" s="1"/>
  <c r="CE37" i="3"/>
  <c r="CF37" i="3" s="1"/>
  <c r="CE34" i="3"/>
  <c r="CF34" i="3" s="1"/>
  <c r="CE36" i="3"/>
  <c r="CF36" i="3" s="1"/>
  <c r="CE12" i="3"/>
  <c r="CF12" i="3" s="1"/>
  <c r="CE38" i="3"/>
  <c r="CF38" i="3" s="1"/>
  <c r="CE27" i="3"/>
  <c r="CF27" i="3" s="1"/>
  <c r="CE21" i="3"/>
  <c r="CF21" i="3" s="1"/>
  <c r="CE17" i="3"/>
  <c r="CF17" i="3" s="1"/>
  <c r="CE13" i="3"/>
  <c r="CF13" i="3" s="1"/>
  <c r="CE26" i="3"/>
  <c r="CF26" i="3" s="1"/>
  <c r="CE11" i="3"/>
  <c r="CF11" i="3" s="1"/>
  <c r="CE16" i="3"/>
  <c r="CF16" i="3" s="1"/>
  <c r="CE15" i="3"/>
  <c r="CF15" i="3" s="1"/>
  <c r="CE30" i="3"/>
  <c r="CF30" i="3" s="1"/>
  <c r="CE24" i="3"/>
  <c r="CF24" i="3" s="1"/>
  <c r="CE22" i="3"/>
  <c r="CF22" i="3" s="1"/>
  <c r="CE32" i="3"/>
  <c r="CF32" i="3" s="1"/>
  <c r="CE42" i="3"/>
  <c r="CF42" i="3" s="1"/>
  <c r="CE40" i="3"/>
  <c r="CF40" i="3" s="1"/>
  <c r="CE41" i="3"/>
  <c r="CF41" i="3" s="1"/>
  <c r="CE25" i="3"/>
  <c r="CF25" i="3" s="1"/>
  <c r="CE33" i="3"/>
  <c r="CF33" i="3" s="1"/>
  <c r="CE28" i="3"/>
  <c r="CF28" i="3" s="1"/>
  <c r="CC27" i="2"/>
  <c r="CD27" i="2" s="1"/>
  <c r="CC18" i="2"/>
  <c r="CD18" i="2" s="1"/>
  <c r="CC25" i="2"/>
  <c r="CC22" i="2"/>
  <c r="CD22" i="2" s="1"/>
  <c r="CC12" i="2"/>
  <c r="CD12" i="2" s="1"/>
  <c r="CC29" i="2"/>
  <c r="CD29" i="2" s="1"/>
  <c r="CC36" i="2"/>
  <c r="CC41" i="2"/>
  <c r="CD41" i="2" s="1"/>
  <c r="CC20" i="2"/>
  <c r="CC34" i="2"/>
  <c r="CD34" i="2" s="1"/>
  <c r="CC16" i="2"/>
  <c r="CC26" i="2"/>
  <c r="CD26" i="2" s="1"/>
  <c r="CC40" i="2"/>
  <c r="CD40" i="2" s="1"/>
  <c r="CC10" i="2"/>
  <c r="CD10" i="2" s="1"/>
  <c r="CC13" i="2"/>
  <c r="CD13" i="2" s="1"/>
  <c r="CC43" i="2"/>
  <c r="CD43" i="2" s="1"/>
  <c r="CC38" i="2"/>
  <c r="CD38" i="2" s="1"/>
  <c r="CC21" i="2"/>
  <c r="CD21" i="2" s="1"/>
  <c r="CC19" i="2"/>
  <c r="CC17" i="2"/>
  <c r="CD17" i="2" s="1"/>
  <c r="CC14" i="2"/>
  <c r="CD14" i="2" s="1"/>
  <c r="CC15" i="2"/>
  <c r="CD15" i="2" s="1"/>
  <c r="CC32" i="2"/>
  <c r="CD32" i="2" s="1"/>
  <c r="CC42" i="2"/>
  <c r="CD42" i="2" s="1"/>
  <c r="CC11" i="2"/>
  <c r="CD11" i="2" s="1"/>
  <c r="CC37" i="2"/>
  <c r="CD37" i="2" s="1"/>
  <c r="CC28" i="2"/>
  <c r="CD28" i="2" s="1"/>
  <c r="CC31" i="2"/>
  <c r="CD31" i="2" s="1"/>
  <c r="CC33" i="2"/>
  <c r="CD33" i="2" s="1"/>
  <c r="CC35" i="2"/>
  <c r="CD35" i="2" s="1"/>
  <c r="CC39" i="2"/>
  <c r="CD39" i="2" s="1"/>
  <c r="CC23" i="2"/>
  <c r="CD23" i="2" s="1"/>
  <c r="CC30" i="2"/>
  <c r="CD30" i="2" s="1"/>
  <c r="CD24" i="2"/>
  <c r="CD19" i="2"/>
  <c r="CD25" i="2"/>
  <c r="CD16" i="2"/>
  <c r="CD36" i="2"/>
  <c r="CD20" i="2"/>
  <c r="CF14" i="3"/>
</calcChain>
</file>

<file path=xl/sharedStrings.xml><?xml version="1.0" encoding="utf-8"?>
<sst xmlns="http://schemas.openxmlformats.org/spreadsheetml/2006/main" count="741" uniqueCount="148">
  <si>
    <t>No</t>
  </si>
  <si>
    <t>Sub Nomor</t>
  </si>
  <si>
    <t>Provinsi</t>
  </si>
  <si>
    <t>Tahun</t>
  </si>
  <si>
    <t>Ekonomi</t>
  </si>
  <si>
    <t>Inklusivitas Sosial</t>
  </si>
  <si>
    <t>Ketahanan Lingkungan</t>
  </si>
  <si>
    <t>BPS Pusat 
( https://www,bps,go,id/indicator/52/296/1/-seri-2010-laju-pertumbuhan-produk-domestik-regional-bruto-per-kapita-atas-dasar-harga-konstan-2010,html )</t>
  </si>
  <si>
    <t>Normalisasi Data</t>
  </si>
  <si>
    <t>Produk Domestik Regional Bruto Provinsi-Provinsi di Indonesia Menurut Pengeluaran 2016-2020 (Hal, 100)</t>
  </si>
  <si>
    <t>Jumlah Penduduk Menurut Kelompok Umur dari BPS masing-masing Provinsi</t>
  </si>
  <si>
    <t>Normalisasi data</t>
  </si>
  <si>
    <t>Realisasi APBD dari DJPK Kemenkeu
( http://www,djpk,kemenkeu,go,id/?p=5412 )</t>
  </si>
  <si>
    <t>PDRB masing-masing provinsi ADHK 2010 menurut lapangan usaha</t>
  </si>
  <si>
    <t>Gini Ratio BPS Pusat
( https://www,bps,go,id/indicator/23/98/1/gini-rasio,html )</t>
  </si>
  <si>
    <t>Diperoleh dari BPS Pusat 
( https://www,bps,go,id/indicator/40/468/1/indeks-pemberdayaan-gender-idg-,html )</t>
  </si>
  <si>
    <t>Diperoleh dari BPS Pusat 
( https://www,bps,go,id/indicator/29/87/1/persentase-rumah-tangga-dengan-sumber-penerangan-listrik-pln,html )</t>
  </si>
  <si>
    <t>Diperoleh dari BPS Pusat 
( https://www,bps,go,id/indicator/23/192/1/persentase-penduduk-miskin-menurut-provinsi,html )</t>
  </si>
  <si>
    <t>Diperoleh dari BPS Pusat 
( https://www,bps,go,id/indicator/23/1558/1/persentase-rumah-tangga-yang-memiliki-akses-terhadap-layanan-sanitasi-layak-dan-berkelanjutan-40-bawah-menurut-provinsi,html )</t>
  </si>
  <si>
    <t>Diperoleh dari BPS pusat
( https://www,bps,go,id/indicator/23/1556/1/persentase-rumah-tangga-yang-memiliki-akses-terhadap-layanan-sumber-air-minum-layak-dan-berkelanjutan-40-bawah-menurut-daerah-tempat-tinggal,html )</t>
  </si>
  <si>
    <t>Diperoleh dari BPS pusat
( https://www,bps,go,id/dynamictable/2020/02/18/1773/rata-rata-lama-sekolah-menurut-provinsi-metode-baru-2010-2019,html )</t>
  </si>
  <si>
    <t>Diperoleh dari BPS Pusat
( https://www,bps,go,id/dynamictable/2018/04/16/1298/angka-harapan-hidup-saat-lahir-menurut-provinsi-2010-2017,html )</t>
  </si>
  <si>
    <t>Diperoleh dari BPS Pusat 
( https://www,bps,go,id/indicator/28/304/1/angka-partisipasi-murni-a-p-m-,html )</t>
  </si>
  <si>
    <t>Data dasar diperoleh dari BPS pusat 
( https://www,bps,go,id/statictable/2016/04/04/1907/penduduk-berumur-15-tahun-ke-atas-menurut-provinsi-dan-jenis-kegiatan-selama-seminggu-yang-lalu-2008---2021,html )</t>
  </si>
  <si>
    <t>Data dasar diperoleh dari publikasi BPS di masing-masing provinsi</t>
  </si>
  <si>
    <t>Data dasar diperoleh dari BPS Pusat 
( https://www,bps,go,id/indicator/40/501/1/angka-harapan-hidup-ahh-menurut-provinsi-dan-jenis-kelamin,html )</t>
  </si>
  <si>
    <t>Data dasar diperloeh dari Publikasi Statistik ketenagakerjaan BPS di masing-masing provinsi</t>
  </si>
  <si>
    <t>Data diperoleh dari publikasi IKLH KLHK</t>
  </si>
  <si>
    <t>Dampak Positif</t>
  </si>
  <si>
    <t>Dampak Negatif</t>
  </si>
  <si>
    <t>1.8</t>
  </si>
  <si>
    <t>Tingkat pertumbuhan PDRB per kapita (dalam Persen)</t>
  </si>
  <si>
    <t>Keterbukaan perdagangan (dalam Persen)</t>
  </si>
  <si>
    <t>Rasio ketergantungan usia</t>
  </si>
  <si>
    <t>APBD fungsi ekonomi</t>
  </si>
  <si>
    <t>PDRB sektor primer (dalam miliar rupiah)</t>
  </si>
  <si>
    <t>PDRB sektor sekunder (dalam Miliar Rupiah)</t>
  </si>
  <si>
    <t>PDRB sektor tersier (dalam Miliar Rupiah)</t>
  </si>
  <si>
    <t>Invers dari koefisien variasi pertumbuhan PDRB per kapita</t>
  </si>
  <si>
    <t>Koefisien gini</t>
  </si>
  <si>
    <t>Indeks pemberdayaan gender (IDG)</t>
  </si>
  <si>
    <t>Akses rumah tangga terhadap penggunaan listrik (dalam persen)</t>
  </si>
  <si>
    <t>Persentase penduduk miskin</t>
  </si>
  <si>
    <t>Akses Rumah tangga terhadap sanitasi (dalam persen)</t>
  </si>
  <si>
    <t>Akses terhadap air minum</t>
  </si>
  <si>
    <t>Rata-rata lama sekolah (RLS) (dalam Tahun)</t>
  </si>
  <si>
    <t>Usia harapan hidup saat lahir (dalam tahun)</t>
  </si>
  <si>
    <t>Angka Partisipasi Murni (APM)</t>
  </si>
  <si>
    <t>Persentase penduduk bekerja terhadap penduduk ber-usia kerja</t>
  </si>
  <si>
    <t>Kesenjangan partisipasi pendidikan dasar berdasarkan jenis kelamin (Angka Partisipasi Sekolah l/p)</t>
  </si>
  <si>
    <t>Rasio angka harapan hidup berdasarkan jenis kelamin (l/p)</t>
  </si>
  <si>
    <t>Kesenjangan tingkat partisipasi angkatan kerja berdasarkan jenis kelamin (p/l)</t>
  </si>
  <si>
    <t>Penjumlahan dan rata2 Normalisasi data</t>
  </si>
  <si>
    <t>Tahapan Penghitungan IGGI</t>
  </si>
  <si>
    <t>Tahapan Mencari Kesenjangan antar pilar</t>
  </si>
  <si>
    <t>Tahapan Mencari Keseimbangan IGGI</t>
  </si>
  <si>
    <t>SD / sederajat</t>
  </si>
  <si>
    <t>SMP / Sederajat</t>
  </si>
  <si>
    <t>SMA / sederajat</t>
  </si>
  <si>
    <t>Usia 7-12</t>
  </si>
  <si>
    <t>Usia 13 - 15</t>
  </si>
  <si>
    <t>Usia 16 - 18</t>
  </si>
  <si>
    <t>Rata-rata nilai di dimensi Ekonomi</t>
  </si>
  <si>
    <t>Rata-rata nilai di dimensi Sosial</t>
  </si>
  <si>
    <t>rata-rata nilai di dimensi Lingkungan</t>
  </si>
  <si>
    <t>1/3 ekonomi</t>
  </si>
  <si>
    <t>1/3 sosial</t>
  </si>
  <si>
    <t>1/3 lingkungan</t>
  </si>
  <si>
    <t>Nilai mutlak (ekonomi-sosial)</t>
  </si>
  <si>
    <t>Nilai mutlak (sosial-lingkungan)</t>
  </si>
  <si>
    <t>Nilai mutlak (lingkungan-ekonomi)</t>
  </si>
  <si>
    <t>Total kesenjangan antar pilar</t>
  </si>
  <si>
    <t>normalisasi nilai kesenjangan antar pilar</t>
  </si>
  <si>
    <t>Keseimbangan IGGI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</si>
  <si>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</si>
  <si>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</si>
  <si>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</si>
  <si>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</si>
  <si>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</si>
  <si>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</si>
  <si>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</si>
  <si>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</si>
  <si>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KEP, BANGKA BELITUNG</t>
  </si>
  <si>
    <t>KEP, RIAU</t>
  </si>
  <si>
    <t>DKI JAKARTA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</si>
  <si>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</si>
  <si>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</si>
  <si>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</si>
  <si>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</si>
  <si>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</si>
  <si>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</si>
  <si>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</si>
  <si>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</si>
  <si>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</si>
  <si>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</si>
  <si>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</si>
  <si>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</si>
  <si>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</si>
  <si>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</si>
  <si>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</si>
  <si>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</si>
  <si>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</si>
  <si>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</si>
  <si>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</si>
  <si>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</si>
  <si>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</si>
  <si>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</si>
  <si>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</si>
  <si>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39,02</t>
  </si>
  <si>
    <t>normalisasi nilai kesenjangan</t>
  </si>
  <si>
    <t>Tahun 2015</t>
  </si>
  <si>
    <t>Tahun 2019</t>
  </si>
  <si>
    <t>Nilai Dimensi Ekonomi</t>
  </si>
  <si>
    <t>1/3 Dimensi Ekonomi</t>
  </si>
  <si>
    <t>Peringkat</t>
  </si>
  <si>
    <t>Nilai Dimensi Sosial</t>
  </si>
  <si>
    <t>1/3 Dimensi Sosial</t>
  </si>
  <si>
    <t>Nilai Dimensi Lingkungan</t>
  </si>
  <si>
    <t>1/3 Dimensi Lingkungan</t>
  </si>
  <si>
    <t>1.9</t>
  </si>
  <si>
    <t>1.10</t>
  </si>
  <si>
    <t>APBD fungsi sosial</t>
  </si>
  <si>
    <t>APBD Fungsi lingkungan</t>
  </si>
  <si>
    <t>2.9</t>
  </si>
  <si>
    <t>2.10</t>
  </si>
  <si>
    <t>2.11</t>
  </si>
  <si>
    <t>2.12</t>
  </si>
  <si>
    <t>2.13</t>
  </si>
  <si>
    <t>KEP. RIAU</t>
  </si>
  <si>
    <t>KEP. BANGKA BELITUNG</t>
  </si>
  <si>
    <t>Rata-rata dimensi ekonomi</t>
  </si>
  <si>
    <t>Rata-rata dimensi sosial</t>
  </si>
  <si>
    <t>Rata-rata dimensi lingkungan</t>
  </si>
  <si>
    <t>Nilai IGGI Tahun 2015</t>
  </si>
  <si>
    <t>Nilai IGGI Tahun 2019</t>
  </si>
  <si>
    <t>Nilai MutlakDimensi ekonomi - sosial</t>
  </si>
  <si>
    <t>Nilai Mutlak dimensi sosial - lingkungan</t>
  </si>
  <si>
    <t>Nilai Mutlak dimensi lingkungan - ekonomi</t>
  </si>
  <si>
    <t>Kesenjangan antar dimensi</t>
  </si>
  <si>
    <t>Normalisasi nilai kesenjangan dimensi</t>
  </si>
  <si>
    <t>Nilai keseimbangan IGGI</t>
  </si>
  <si>
    <t>Indeks Kualitas Air (IKA)</t>
  </si>
  <si>
    <t>Indeks Kualitas Udara (IKU)</t>
  </si>
  <si>
    <t>Indeks Kualitas Tutupan Lahan (IKTL)</t>
  </si>
  <si>
    <t>3.2</t>
  </si>
  <si>
    <t>3.3</t>
  </si>
  <si>
    <t>Nilai IGGI Provinsi Tahun 2015</t>
  </si>
  <si>
    <t>Nilai IGGI Provinsi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</si>
</sst>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??_-;_-@_-"/>
    <numFmt numFmtId="166" formatCode="0.000"/>
    <numFmt numFmtId="167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.5"/>
      <color rgb="FF231F20"/>
      <name val="Palatino Linotype"/>
      <family val="2"/>
    </font>
    <font>
      <sz val="8"/>
      <color rgb="FF231F20"/>
      <name val="Palatino Linotype"/>
      <family val="2"/>
    </font>
    <font>
      <sz val="8.5"/>
      <color rgb="FF231F20"/>
      <name val="Palatino Linotype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</cellStyleXfs>
  <cellXfs count="182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2" applyNumberFormat="1" applyFont="1" applyBorder="1"/>
    <xf numFmtId="0" fontId="0" fillId="0" borderId="1" xfId="0" applyBorder="1" applyAlignment="1">
      <alignment horizontal="right"/>
    </xf>
    <xf numFmtId="165" fontId="4" fillId="0" borderId="1" xfId="1" applyFont="1" applyBorder="1"/>
    <xf numFmtId="2" fontId="1" fillId="0" borderId="1" xfId="2" applyNumberFormat="1" applyFont="1" applyBorder="1"/>
    <xf numFmtId="0" fontId="6" fillId="0" borderId="1" xfId="3" applyFont="1" applyBorder="1" applyAlignment="1">
      <alignment vertical="center"/>
    </xf>
    <xf numFmtId="2" fontId="0" fillId="0" borderId="1" xfId="2" applyNumberFormat="1" applyFont="1" applyBorder="1"/>
    <xf numFmtId="166" fontId="0" fillId="5" borderId="1" xfId="0" applyNumberFormat="1" applyFill="1" applyBorder="1"/>
    <xf numFmtId="0" fontId="0" fillId="0" borderId="1" xfId="0" applyBorder="1" applyAlignment="1">
      <alignment horizontal="right" wrapText="1"/>
    </xf>
    <xf numFmtId="2" fontId="0" fillId="0" borderId="1" xfId="0" applyNumberFormat="1" applyBorder="1" applyAlignment="1">
      <alignment horizontal="right" vertical="center" wrapText="1"/>
    </xf>
    <xf numFmtId="0" fontId="7" fillId="0" borderId="1" xfId="4" applyBorder="1"/>
    <xf numFmtId="2" fontId="0" fillId="0" borderId="1" xfId="0" applyNumberFormat="1" applyBorder="1"/>
    <xf numFmtId="167" fontId="0" fillId="0" borderId="1" xfId="0" applyNumberFormat="1" applyBorder="1"/>
    <xf numFmtId="2" fontId="0" fillId="0" borderId="1" xfId="0" applyNumberFormat="1" applyBorder="1" applyAlignment="1">
      <alignment horizontal="right"/>
    </xf>
    <xf numFmtId="166" fontId="0" fillId="0" borderId="1" xfId="2" applyNumberFormat="1" applyFont="1" applyFill="1" applyBorder="1"/>
    <xf numFmtId="0" fontId="0" fillId="6" borderId="1" xfId="0" applyFill="1" applyBorder="1"/>
    <xf numFmtId="166" fontId="0" fillId="0" borderId="1" xfId="0" applyNumberFormat="1" applyBorder="1"/>
    <xf numFmtId="2" fontId="9" fillId="0" borderId="1" xfId="5" applyNumberFormat="1" applyFont="1" applyBorder="1" applyAlignment="1">
      <alignment vertical="top" shrinkToFit="1"/>
    </xf>
    <xf numFmtId="166" fontId="0" fillId="0" borderId="1" xfId="2" applyNumberFormat="1" applyFont="1" applyBorder="1"/>
    <xf numFmtId="0" fontId="9" fillId="14" borderId="1" xfId="0" applyFont="1" applyFill="1" applyBorder="1" applyAlignment="1">
      <alignment horizontal="right" wrapText="1"/>
    </xf>
    <xf numFmtId="0" fontId="0" fillId="5" borderId="1" xfId="0" applyFill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right" vertical="center"/>
    </xf>
    <xf numFmtId="0" fontId="7" fillId="5" borderId="1" xfId="4" applyFill="1" applyBorder="1"/>
    <xf numFmtId="0" fontId="0" fillId="5" borderId="1" xfId="0" applyFill="1" applyBorder="1" applyAlignment="1">
      <alignment horizontal="right" wrapText="1"/>
    </xf>
    <xf numFmtId="0" fontId="0" fillId="6" borderId="1" xfId="0" applyFill="1" applyBorder="1" applyAlignment="1">
      <alignment horizontal="left" vertical="top"/>
    </xf>
    <xf numFmtId="165" fontId="4" fillId="6" borderId="1" xfId="1" applyFont="1" applyFill="1" applyBorder="1"/>
    <xf numFmtId="0" fontId="7" fillId="6" borderId="1" xfId="4" applyFill="1" applyBorder="1"/>
    <xf numFmtId="0" fontId="0" fillId="6" borderId="1" xfId="0" applyFill="1" applyBorder="1" applyAlignment="1">
      <alignment horizontal="right" wrapText="1"/>
    </xf>
    <xf numFmtId="0" fontId="0" fillId="5" borderId="1" xfId="0" applyFill="1" applyBorder="1" applyAlignment="1">
      <alignment horizontal="left" vertical="top"/>
    </xf>
    <xf numFmtId="167" fontId="0" fillId="5" borderId="1" xfId="0" applyNumberFormat="1" applyFill="1" applyBorder="1"/>
    <xf numFmtId="166" fontId="0" fillId="6" borderId="1" xfId="0" applyNumberFormat="1" applyFill="1" applyBorder="1"/>
    <xf numFmtId="0" fontId="9" fillId="6" borderId="1" xfId="0" applyFont="1" applyFill="1" applyBorder="1" applyAlignment="1">
      <alignment horizontal="right" wrapText="1"/>
    </xf>
    <xf numFmtId="1" fontId="0" fillId="0" borderId="1" xfId="0" applyNumberFormat="1" applyBorder="1"/>
    <xf numFmtId="0" fontId="0" fillId="5" borderId="0" xfId="0" applyFill="1"/>
    <xf numFmtId="0" fontId="0" fillId="6" borderId="0" xfId="0" applyFill="1"/>
    <xf numFmtId="165" fontId="4" fillId="5" borderId="1" xfId="1" applyFont="1" applyFill="1" applyBorder="1"/>
    <xf numFmtId="0" fontId="9" fillId="5" borderId="1" xfId="0" applyFont="1" applyFill="1" applyBorder="1" applyAlignment="1">
      <alignment horizontal="right" wrapText="1"/>
    </xf>
    <xf numFmtId="167" fontId="0" fillId="6" borderId="1" xfId="0" applyNumberFormat="1" applyFill="1" applyBorder="1"/>
    <xf numFmtId="1" fontId="1" fillId="0" borderId="1" xfId="2" applyNumberFormat="1" applyFont="1" applyBorder="1" applyAlignment="1">
      <alignment horizontal="right"/>
    </xf>
    <xf numFmtId="1" fontId="0" fillId="0" borderId="1" xfId="2" applyNumberFormat="1" applyFont="1" applyBorder="1"/>
    <xf numFmtId="167" fontId="0" fillId="0" borderId="1" xfId="0" applyNumberFormat="1" applyBorder="1" applyAlignment="1">
      <alignment horizontal="right"/>
    </xf>
    <xf numFmtId="0" fontId="9" fillId="0" borderId="1" xfId="0" applyFont="1" applyBorder="1" applyAlignment="1">
      <alignment horizontal="right"/>
    </xf>
    <xf numFmtId="167" fontId="9" fillId="0" borderId="1" xfId="0" applyNumberFormat="1" applyFont="1" applyBorder="1" applyAlignment="1">
      <alignment horizontal="right"/>
    </xf>
    <xf numFmtId="0" fontId="0" fillId="5" borderId="1" xfId="0" applyFill="1" applyBorder="1" applyAlignment="1">
      <alignment horizontal="right" vertical="center"/>
    </xf>
    <xf numFmtId="0" fontId="0" fillId="6" borderId="1" xfId="2" applyNumberFormat="1" applyFont="1" applyFill="1" applyBorder="1"/>
    <xf numFmtId="2" fontId="0" fillId="5" borderId="1" xfId="0" applyNumberFormat="1" applyFill="1" applyBorder="1"/>
    <xf numFmtId="1" fontId="1" fillId="6" borderId="1" xfId="2" applyNumberFormat="1" applyFont="1" applyFill="1" applyBorder="1" applyAlignment="1">
      <alignment horizontal="right"/>
    </xf>
    <xf numFmtId="1" fontId="0" fillId="5" borderId="1" xfId="2" applyNumberFormat="1" applyFont="1" applyFill="1" applyBorder="1"/>
    <xf numFmtId="1" fontId="0" fillId="6" borderId="1" xfId="2" applyNumberFormat="1" applyFont="1" applyFill="1" applyBorder="1"/>
    <xf numFmtId="0" fontId="0" fillId="6" borderId="1" xfId="0" applyFill="1" applyBorder="1" applyAlignment="1">
      <alignment horizontal="right"/>
    </xf>
    <xf numFmtId="1" fontId="1" fillId="5" borderId="1" xfId="2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right" vertical="center"/>
    </xf>
    <xf numFmtId="167" fontId="9" fillId="6" borderId="1" xfId="0" applyNumberFormat="1" applyFont="1" applyFill="1" applyBorder="1" applyAlignment="1">
      <alignment horizontal="right"/>
    </xf>
    <xf numFmtId="1" fontId="0" fillId="0" borderId="0" xfId="0" applyNumberFormat="1"/>
    <xf numFmtId="2" fontId="0" fillId="6" borderId="1" xfId="0" applyNumberFormat="1" applyFill="1" applyBorder="1"/>
    <xf numFmtId="0" fontId="0" fillId="5" borderId="1" xfId="0" applyFill="1" applyBorder="1" applyAlignment="1">
      <alignment horizontal="right"/>
    </xf>
    <xf numFmtId="0" fontId="0" fillId="5" borderId="1" xfId="2" applyNumberFormat="1" applyFont="1" applyFill="1" applyBorder="1"/>
    <xf numFmtId="167" fontId="9" fillId="5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right"/>
    </xf>
    <xf numFmtId="0" fontId="0" fillId="0" borderId="7" xfId="0" applyBorder="1"/>
    <xf numFmtId="0" fontId="10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1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0" fillId="0" borderId="7" xfId="0" applyFill="1" applyBorder="1"/>
    <xf numFmtId="0" fontId="0" fillId="0" borderId="1" xfId="0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" xfId="0" quotePrefix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1" fontId="3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right" vertical="center"/>
    </xf>
    <xf numFmtId="2" fontId="0" fillId="0" borderId="0" xfId="0" applyNumberFormat="1"/>
    <xf numFmtId="2" fontId="0" fillId="0" borderId="9" xfId="0" applyNumberFormat="1" applyBorder="1"/>
    <xf numFmtId="2" fontId="0" fillId="0" borderId="0" xfId="0" applyNumberFormat="1" applyBorder="1"/>
    <xf numFmtId="0" fontId="11" fillId="0" borderId="0" xfId="0" applyFont="1"/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2" fontId="13" fillId="0" borderId="0" xfId="0" applyNumberFormat="1" applyFont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2" fontId="13" fillId="0" borderId="12" xfId="0" applyNumberFormat="1" applyFont="1" applyBorder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1" fontId="13" fillId="0" borderId="12" xfId="0" applyNumberFormat="1" applyFont="1" applyBorder="1" applyAlignment="1">
      <alignment horizontal="right" vertical="center"/>
    </xf>
    <xf numFmtId="0" fontId="2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0" xfId="0" applyFill="1" applyBorder="1"/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Fill="1"/>
    <xf numFmtId="2" fontId="14" fillId="15" borderId="1" xfId="5" applyNumberFormat="1" applyFont="1" applyFill="1" applyBorder="1" applyAlignment="1">
      <alignment horizontal="center" vertical="center" shrinkToFit="1"/>
    </xf>
    <xf numFmtId="0" fontId="8" fillId="15" borderId="1" xfId="5" applyFill="1" applyBorder="1" applyAlignment="1">
      <alignment horizontal="center" vertical="center" wrapText="1"/>
    </xf>
    <xf numFmtId="2" fontId="14" fillId="5" borderId="1" xfId="5" applyNumberFormat="1" applyFont="1" applyFill="1" applyBorder="1" applyAlignment="1">
      <alignment horizontal="center" vertical="center" shrinkToFit="1"/>
    </xf>
    <xf numFmtId="2" fontId="15" fillId="15" borderId="1" xfId="5" applyNumberFormat="1" applyFont="1" applyFill="1" applyBorder="1" applyAlignment="1">
      <alignment horizontal="center" vertical="center" shrinkToFit="1"/>
    </xf>
    <xf numFmtId="2" fontId="16" fillId="0" borderId="1" xfId="5" applyNumberFormat="1" applyFont="1" applyBorder="1" applyAlignment="1">
      <alignment horizontal="center" vertical="center" shrinkToFit="1"/>
    </xf>
    <xf numFmtId="2" fontId="16" fillId="3" borderId="1" xfId="5" applyNumberFormat="1" applyFont="1" applyFill="1" applyBorder="1" applyAlignment="1">
      <alignment horizontal="center" vertical="center" shrinkToFit="1"/>
    </xf>
    <xf numFmtId="2" fontId="15" fillId="6" borderId="1" xfId="5" applyNumberFormat="1" applyFont="1" applyFill="1" applyBorder="1" applyAlignment="1">
      <alignment horizontal="center" vertical="center" shrinkToFit="1"/>
    </xf>
    <xf numFmtId="2" fontId="15" fillId="5" borderId="1" xfId="5" applyNumberFormat="1" applyFont="1" applyFill="1" applyBorder="1" applyAlignment="1">
      <alignment horizontal="center" vertical="center" shrinkToFit="1"/>
    </xf>
    <xf numFmtId="2" fontId="16" fillId="5" borderId="1" xfId="5" applyNumberFormat="1" applyFont="1" applyFill="1" applyBorder="1" applyAlignment="1">
      <alignment horizontal="center" vertical="center" shrinkToFit="1"/>
    </xf>
    <xf numFmtId="2" fontId="16" fillId="6" borderId="1" xfId="5" applyNumberFormat="1" applyFont="1" applyFill="1" applyBorder="1" applyAlignment="1">
      <alignment horizontal="center" vertical="center" shrinkToFit="1"/>
    </xf>
    <xf numFmtId="2" fontId="14" fillId="6" borderId="1" xfId="5" applyNumberFormat="1" applyFont="1" applyFill="1" applyBorder="1" applyAlignment="1">
      <alignment horizontal="center" vertical="center" shrinkToFit="1"/>
    </xf>
    <xf numFmtId="0" fontId="8" fillId="0" borderId="1" xfId="5" applyFill="1" applyBorder="1" applyAlignment="1">
      <alignment horizontal="center" vertical="center" wrapText="1"/>
    </xf>
    <xf numFmtId="0" fontId="0" fillId="0" borderId="1" xfId="0" applyFill="1" applyBorder="1"/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right" vertical="center"/>
    </xf>
    <xf numFmtId="2" fontId="3" fillId="4" borderId="0" xfId="0" applyNumberFormat="1" applyFont="1" applyFill="1" applyAlignment="1">
      <alignment horizontal="right" vertical="center"/>
    </xf>
    <xf numFmtId="2" fontId="3" fillId="4" borderId="0" xfId="0" applyNumberFormat="1" applyFont="1" applyFill="1" applyBorder="1" applyAlignment="1">
      <alignment horizontal="right" vertical="center"/>
    </xf>
    <xf numFmtId="2" fontId="3" fillId="4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wrapText="1"/>
    </xf>
    <xf numFmtId="166" fontId="9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0" fontId="0" fillId="12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2" fontId="7" fillId="0" borderId="1" xfId="4" applyNumberFormat="1" applyBorder="1"/>
    <xf numFmtId="2" fontId="7" fillId="6" borderId="1" xfId="4" applyNumberFormat="1" applyFill="1" applyBorder="1"/>
    <xf numFmtId="2" fontId="7" fillId="5" borderId="1" xfId="4" applyNumberFormat="1" applyFill="1" applyBorder="1"/>
  </cellXfs>
  <cellStyles count="6">
    <cellStyle name="Comma" xfId="1" builtinId="3"/>
    <cellStyle name="Comma [0]" xfId="2" builtinId="6"/>
    <cellStyle name="Normal" xfId="0" builtinId="0"/>
    <cellStyle name="Normal 2" xfId="5" xr:uid="{D00E37F7-CA04-4433-B071-A727FB87067E}"/>
    <cellStyle name="Normal 2 2" xfId="3" xr:uid="{FF30A940-AD41-45BB-856E-A60B99D412D0}"/>
    <cellStyle name="Normal 3" xfId="4" xr:uid="{96EE4F5B-F5BB-42F6-8721-DB91025E3B3A}"/>
  </cellStyles>
  <dxfs count="12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'Ranking Keseimbangan IGGI'!$D$4:$D$37</c:f>
              <c:strCache>
                <c:ptCount val="34"/>
                <c:pt idx="0">
                  <c:v>ACEH</c:v>
                </c:pt>
                <c:pt idx="1">
                  <c:v>SUMATERA UTARA</c:v>
                </c:pt>
                <c:pt idx="2">
                  <c:v>SUMATERA BARAT</c:v>
                </c:pt>
                <c:pt idx="3">
                  <c:v>RIAU</c:v>
                </c:pt>
                <c:pt idx="4">
                  <c:v>JAMBI</c:v>
                </c:pt>
                <c:pt idx="5">
                  <c:v>SUMATERA SELATAN</c:v>
                </c:pt>
                <c:pt idx="6">
                  <c:v>BENGKULU</c:v>
                </c:pt>
                <c:pt idx="7">
                  <c:v>LAMPUNG</c:v>
                </c:pt>
                <c:pt idx="8">
                  <c:v>KEP. BANGKA BELITUNG</c:v>
                </c:pt>
                <c:pt idx="9">
                  <c:v>KEP. RIAU</c:v>
                </c:pt>
                <c:pt idx="10">
                  <c:v>DKI JAKARTA</c:v>
                </c:pt>
                <c:pt idx="11">
                  <c:v>JAWA BARAT</c:v>
                </c:pt>
                <c:pt idx="12">
                  <c:v>JAWA TENGAH</c:v>
                </c:pt>
                <c:pt idx="13">
                  <c:v>DI YOGYAKARTA</c:v>
                </c:pt>
                <c:pt idx="14">
                  <c:v>JAWA TIMUR</c:v>
                </c:pt>
                <c:pt idx="15">
                  <c:v>BANTEN</c:v>
                </c:pt>
                <c:pt idx="16">
                  <c:v>BALI</c:v>
                </c:pt>
                <c:pt idx="17">
                  <c:v>NUSA TENGGARA BARAT</c:v>
                </c:pt>
                <c:pt idx="18">
                  <c:v>NUSA TENGGARA TIMUR</c:v>
                </c:pt>
                <c:pt idx="19">
                  <c:v>KALIMANTAN BARAT</c:v>
                </c:pt>
                <c:pt idx="20">
                  <c:v>KALIMANTAN TENGAH</c:v>
                </c:pt>
                <c:pt idx="21">
                  <c:v>KALIMANTAN SELATAN</c:v>
                </c:pt>
                <c:pt idx="22">
                  <c:v>KALIMANTAN TIMUR</c:v>
                </c:pt>
                <c:pt idx="23">
                  <c:v>KALIMANTAN UTARA</c:v>
                </c:pt>
                <c:pt idx="24">
                  <c:v>SULAWESI UTARA</c:v>
                </c:pt>
                <c:pt idx="25">
                  <c:v>SULAWESI TENGAH</c:v>
                </c:pt>
                <c:pt idx="26">
                  <c:v>SULAWESI SELATAN</c:v>
                </c:pt>
                <c:pt idx="27">
                  <c:v>SULAWESI TENGGARA</c:v>
                </c:pt>
                <c:pt idx="28">
                  <c:v>GORONTALO</c:v>
                </c:pt>
                <c:pt idx="29">
                  <c:v>SULAWESI BARAT</c:v>
                </c:pt>
                <c:pt idx="30">
                  <c:v>MALUKU</c:v>
                </c:pt>
                <c:pt idx="31">
                  <c:v>MALUKU UTARA</c:v>
                </c:pt>
                <c:pt idx="32">
                  <c:v>PAPUA BARAT</c:v>
                </c:pt>
                <c:pt idx="33">
                  <c:v>PAPUA</c:v>
                </c:pt>
              </c:strCache>
            </c:strRef>
          </c:cat>
          <c:val>
            <c:numRef>
              <c:f>'Ranking Keseimbangan IGGI'!$E$4:$E$37</c:f>
              <c:numCache>
                <c:formatCode>0.00</c:formatCode>
                <c:ptCount val="34"/>
                <c:pt idx="0">
                  <c:v>3.0524746310423119</c:v>
                </c:pt>
                <c:pt idx="1">
                  <c:v>3.3666028358254798</c:v>
                </c:pt>
                <c:pt idx="2">
                  <c:v>3.3350206462862566</c:v>
                </c:pt>
                <c:pt idx="3">
                  <c:v>3.1089585824299122</c:v>
                </c:pt>
                <c:pt idx="4">
                  <c:v>3.1971355483638568</c:v>
                </c:pt>
                <c:pt idx="5">
                  <c:v>3.2027475478271366</c:v>
                </c:pt>
                <c:pt idx="6">
                  <c:v>2.9301882237693633</c:v>
                </c:pt>
                <c:pt idx="7">
                  <c:v>3.2135655258547722</c:v>
                </c:pt>
                <c:pt idx="8">
                  <c:v>3.170308171485904</c:v>
                </c:pt>
                <c:pt idx="9">
                  <c:v>3.4416610103838643</c:v>
                </c:pt>
                <c:pt idx="10">
                  <c:v>3.436781072278996</c:v>
                </c:pt>
                <c:pt idx="11">
                  <c:v>3.9227680048801572</c:v>
                </c:pt>
                <c:pt idx="12">
                  <c:v>3.9473594183875953</c:v>
                </c:pt>
                <c:pt idx="13">
                  <c:v>3.1711965585864426</c:v>
                </c:pt>
                <c:pt idx="14">
                  <c:v>4.2513158223129732</c:v>
                </c:pt>
                <c:pt idx="15">
                  <c:v>3.2240521389811869</c:v>
                </c:pt>
                <c:pt idx="16">
                  <c:v>3.6076949529985654</c:v>
                </c:pt>
                <c:pt idx="17">
                  <c:v>3.2166777702966876</c:v>
                </c:pt>
                <c:pt idx="18">
                  <c:v>2.8858738595549052</c:v>
                </c:pt>
                <c:pt idx="19">
                  <c:v>2.9715074262273857</c:v>
                </c:pt>
                <c:pt idx="20">
                  <c:v>3.1909285395097657</c:v>
                </c:pt>
                <c:pt idx="21">
                  <c:v>3.1738589172517875</c:v>
                </c:pt>
                <c:pt idx="22">
                  <c:v>3.4941760507891217</c:v>
                </c:pt>
                <c:pt idx="23">
                  <c:v>3.0007077568905944</c:v>
                </c:pt>
                <c:pt idx="24">
                  <c:v>3.2956946945608236</c:v>
                </c:pt>
                <c:pt idx="25">
                  <c:v>3.0343075152977703</c:v>
                </c:pt>
                <c:pt idx="26">
                  <c:v>3.2510526258457064</c:v>
                </c:pt>
                <c:pt idx="27">
                  <c:v>2.9228941299600457</c:v>
                </c:pt>
                <c:pt idx="28">
                  <c:v>2.9052641071389522</c:v>
                </c:pt>
                <c:pt idx="29">
                  <c:v>2.7714451468957186</c:v>
                </c:pt>
                <c:pt idx="30">
                  <c:v>2.850402581545989</c:v>
                </c:pt>
                <c:pt idx="31">
                  <c:v>2.9747949963749178</c:v>
                </c:pt>
                <c:pt idx="32">
                  <c:v>2.7499676561443902</c:v>
                </c:pt>
                <c:pt idx="33">
                  <c:v>2.8997710164563197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6-4391-BE84-41EF6AEF7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955428384"/>
        <c:axId val="955429216"/>
      </c:barChart>
      <c:catAx>
        <c:axId val="9554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429216"/>
        <c:crosses val="autoZero"/>
        <c:auto val="1"/>
        <c:lblAlgn val="ctr"/>
        <c:lblOffset val="100"/>
        <c:noMultiLvlLbl val="0"/>
      </c:catAx>
      <c:valAx>
        <c:axId val="95542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4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'Ranking Keseimbangan IGGI'!$G$4:$G$37</c:f>
              <c:numCache>
                <c:formatCode>0.00</c:formatCode>
                <c:ptCount val="34"/>
                <c:pt idx="0">
                  <c:v>3.2104091167254749</c:v>
                </c:pt>
                <c:pt idx="1">
                  <c:v>3.7441873632763594</c:v>
                </c:pt>
                <c:pt idx="2">
                  <c:v>3.4314880942312147</c:v>
                </c:pt>
                <c:pt idx="3">
                  <c:v>3.6579594504920969</c:v>
                </c:pt>
                <c:pt idx="4">
                  <c:v>3.5170980222302624</c:v>
                </c:pt>
                <c:pt idx="5">
                  <c:v>3.5412356496228599</c:v>
                </c:pt>
                <c:pt idx="6">
                  <c:v>3.52549531464713</c:v>
                </c:pt>
                <c:pt idx="7">
                  <c:v>3.699941523345692</c:v>
                </c:pt>
                <c:pt idx="8">
                  <c:v>3.1958637263864151</c:v>
                </c:pt>
                <c:pt idx="9">
                  <c:v>3.6359439586231916</c:v>
                </c:pt>
                <c:pt idx="10">
                  <c:v>2.8625702330741394</c:v>
                </c:pt>
                <c:pt idx="11">
                  <c:v>3.5192472174998914</c:v>
                </c:pt>
                <c:pt idx="12">
                  <c:v>4.1297252903439272</c:v>
                </c:pt>
                <c:pt idx="13">
                  <c:v>3.0199356322150543</c:v>
                </c:pt>
                <c:pt idx="14">
                  <c:v>4.3088978545368217</c:v>
                </c:pt>
                <c:pt idx="15">
                  <c:v>3.2655190053152805</c:v>
                </c:pt>
                <c:pt idx="16">
                  <c:v>3.5464756911538915</c:v>
                </c:pt>
                <c:pt idx="17">
                  <c:v>3.3231091136420123</c:v>
                </c:pt>
                <c:pt idx="18">
                  <c:v>2.9112747695091392</c:v>
                </c:pt>
                <c:pt idx="19">
                  <c:v>3.3070920165550053</c:v>
                </c:pt>
                <c:pt idx="20">
                  <c:v>3.3790436280861185</c:v>
                </c:pt>
                <c:pt idx="21">
                  <c:v>3.5137834692076462</c:v>
                </c:pt>
                <c:pt idx="22">
                  <c:v>3.8133179490406741</c:v>
                </c:pt>
                <c:pt idx="23">
                  <c:v>3.2180699529616614</c:v>
                </c:pt>
                <c:pt idx="24">
                  <c:v>3.565242389790376</c:v>
                </c:pt>
                <c:pt idx="25">
                  <c:v>3.1263649123348456</c:v>
                </c:pt>
                <c:pt idx="26">
                  <c:v>3.5884891389719833</c:v>
                </c:pt>
                <c:pt idx="27">
                  <c:v>3.265138095521662</c:v>
                </c:pt>
                <c:pt idx="28">
                  <c:v>3.1375907149869122</c:v>
                </c:pt>
                <c:pt idx="29">
                  <c:v>2.9036609219196503</c:v>
                </c:pt>
                <c:pt idx="30">
                  <c:v>2.9299468814567105</c:v>
                </c:pt>
                <c:pt idx="31">
                  <c:v>3.0100978502837448</c:v>
                </c:pt>
                <c:pt idx="32">
                  <c:v>2.7751150811160281</c:v>
                </c:pt>
                <c:pt idx="33">
                  <c:v>2.5375280119927819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'Ranking Keseimbangan IGGI'!#REF!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DF8-4827-AED5-53010E9CA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16332720"/>
        <c:axId val="216336048"/>
      </c:barChart>
      <c:catAx>
        <c:axId val="21633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336048"/>
        <c:crosses val="autoZero"/>
        <c:auto val="1"/>
        <c:lblAlgn val="ctr"/>
        <c:lblOffset val="100"/>
        <c:noMultiLvlLbl val="0"/>
      </c:catAx>
      <c:valAx>
        <c:axId val="21633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63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16</xdr:row>
      <xdr:rowOff>128587</xdr:rowOff>
    </xdr:from>
    <xdr:to>
      <xdr:col>19</xdr:col>
      <xdr:colOff>47625</xdr:colOff>
      <xdr:row>31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F87013-E3D2-48EC-9ACC-5F958B0094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2</xdr:row>
      <xdr:rowOff>204787</xdr:rowOff>
    </xdr:from>
    <xdr:to>
      <xdr:col>19</xdr:col>
      <xdr:colOff>123825</xdr:colOff>
      <xdr:row>16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D75BA6-BF27-4C8F-9DAD-D7A5CB612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E556-0939-4182-B32F-402E0AA48613}">
  <dimension ref="A1:CD208"/>
  <sheetViews>
    <sheetView tabSelected="1" zoomScale="55" zoomScaleNormal="55" workbookViewId="0">
      <pane xSplit="1" topLeftCell="AN1" activePane="topRight" state="frozen"/>
      <selection pane="topRight" activeCell="BJ6" sqref="BJ6:BJ39"/>
    </sheetView>
  </sheetViews>
  <sheetFormatPr defaultRowHeight="14.5" x14ac:dyDescent="0.35"/>
  <cols>
    <col min="2" max="2" width="26.81640625" bestFit="1" customWidth="1"/>
    <col min="10" max="10" width="21.1796875" bestFit="1" customWidth="1"/>
    <col min="11" max="11" width="10.453125" customWidth="1"/>
    <col min="16" max="16" width="10.26953125" bestFit="1" customWidth="1"/>
    <col min="20" max="20" width="19.54296875" bestFit="1" customWidth="1"/>
    <col min="22" max="22" width="20.453125" bestFit="1" customWidth="1"/>
    <col min="25" max="25" width="10.81640625" bestFit="1" customWidth="1"/>
    <col min="41" max="41" width="16" bestFit="1" customWidth="1"/>
    <col min="48" max="48" width="11.26953125" bestFit="1" customWidth="1"/>
    <col min="57" max="57" width="9.1796875" customWidth="1"/>
    <col min="67" max="67" width="10.1796875" customWidth="1"/>
    <col min="68" max="68" width="4.7265625" customWidth="1"/>
    <col min="69" max="69" width="24.81640625" customWidth="1"/>
    <col min="70" max="70" width="6.54296875" customWidth="1"/>
    <col min="71" max="71" width="7.1796875" customWidth="1"/>
    <col min="72" max="72" width="6.7265625" customWidth="1"/>
    <col min="73" max="73" width="7.54296875" customWidth="1"/>
    <col min="74" max="75" width="7.26953125" customWidth="1"/>
    <col min="76" max="76" width="6.1796875" customWidth="1"/>
    <col min="77" max="77" width="7" customWidth="1"/>
  </cols>
  <sheetData>
    <row r="1" spans="1:82" ht="15" customHeight="1" x14ac:dyDescent="0.35">
      <c r="A1" s="163" t="s">
        <v>0</v>
      </c>
      <c r="B1" s="163" t="s">
        <v>2</v>
      </c>
      <c r="C1" s="163" t="s">
        <v>3</v>
      </c>
      <c r="D1" s="1" t="s">
        <v>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4" t="s">
        <v>5</v>
      </c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6"/>
      <c r="BE1" s="5"/>
      <c r="BF1" s="7" t="s">
        <v>6</v>
      </c>
      <c r="BG1" s="8"/>
      <c r="BH1" s="120"/>
      <c r="BI1" s="120"/>
      <c r="BJ1" s="120"/>
      <c r="BK1" s="120"/>
    </row>
    <row r="2" spans="1:82" s="12" customFormat="1" ht="135.75" customHeight="1" x14ac:dyDescent="0.35">
      <c r="A2" s="164"/>
      <c r="B2" s="164"/>
      <c r="C2" s="164"/>
      <c r="D2" s="9" t="s">
        <v>7</v>
      </c>
      <c r="E2" s="10" t="s">
        <v>8</v>
      </c>
      <c r="F2" s="9" t="s">
        <v>9</v>
      </c>
      <c r="G2" s="10" t="s">
        <v>8</v>
      </c>
      <c r="H2" s="9" t="s">
        <v>10</v>
      </c>
      <c r="I2" s="11" t="s">
        <v>11</v>
      </c>
      <c r="J2" s="9" t="s">
        <v>12</v>
      </c>
      <c r="K2" s="10" t="s">
        <v>8</v>
      </c>
      <c r="L2" s="9" t="s">
        <v>13</v>
      </c>
      <c r="M2" s="10" t="s">
        <v>11</v>
      </c>
      <c r="N2" s="9" t="s">
        <v>13</v>
      </c>
      <c r="O2" s="10" t="s">
        <v>11</v>
      </c>
      <c r="P2" s="9" t="s">
        <v>13</v>
      </c>
      <c r="Q2" s="10" t="s">
        <v>11</v>
      </c>
      <c r="R2" s="9" t="s">
        <v>7</v>
      </c>
      <c r="S2" s="10" t="s">
        <v>11</v>
      </c>
      <c r="T2" s="93" t="s">
        <v>12</v>
      </c>
      <c r="U2" s="10" t="s">
        <v>11</v>
      </c>
      <c r="V2" s="93" t="s">
        <v>12</v>
      </c>
      <c r="W2" s="10" t="s">
        <v>11</v>
      </c>
      <c r="X2" s="9" t="s">
        <v>14</v>
      </c>
      <c r="Y2" s="11" t="s">
        <v>11</v>
      </c>
      <c r="Z2" s="9" t="s">
        <v>15</v>
      </c>
      <c r="AA2" s="10" t="s">
        <v>11</v>
      </c>
      <c r="AB2" s="9" t="s">
        <v>16</v>
      </c>
      <c r="AC2" s="10" t="s">
        <v>11</v>
      </c>
      <c r="AD2" s="9" t="s">
        <v>17</v>
      </c>
      <c r="AE2" s="11" t="s">
        <v>11</v>
      </c>
      <c r="AF2" s="9" t="s">
        <v>18</v>
      </c>
      <c r="AG2" s="10" t="s">
        <v>11</v>
      </c>
      <c r="AH2" s="9" t="s">
        <v>19</v>
      </c>
      <c r="AI2" s="10" t="s">
        <v>11</v>
      </c>
      <c r="AJ2" s="9" t="s">
        <v>20</v>
      </c>
      <c r="AK2" s="10" t="s">
        <v>11</v>
      </c>
      <c r="AL2" s="9" t="s">
        <v>21</v>
      </c>
      <c r="AM2" s="10" t="s">
        <v>11</v>
      </c>
      <c r="AN2" s="167" t="s">
        <v>22</v>
      </c>
      <c r="AO2" s="167"/>
      <c r="AP2" s="167"/>
      <c r="AQ2" s="167"/>
      <c r="AR2" s="167"/>
      <c r="AS2" s="9"/>
      <c r="AT2" s="9" t="s">
        <v>23</v>
      </c>
      <c r="AU2" s="10" t="s">
        <v>11</v>
      </c>
      <c r="AV2" s="167" t="s">
        <v>24</v>
      </c>
      <c r="AW2" s="167"/>
      <c r="AX2" s="167"/>
      <c r="AY2" s="167"/>
      <c r="AZ2" s="167"/>
      <c r="BA2" s="9"/>
      <c r="BB2" s="9" t="s">
        <v>25</v>
      </c>
      <c r="BC2" s="10" t="s">
        <v>11</v>
      </c>
      <c r="BD2" s="9" t="s">
        <v>26</v>
      </c>
      <c r="BE2" s="10" t="s">
        <v>11</v>
      </c>
      <c r="BF2" s="9" t="s">
        <v>27</v>
      </c>
      <c r="BG2" s="10" t="s">
        <v>11</v>
      </c>
      <c r="BH2" s="117" t="s">
        <v>27</v>
      </c>
      <c r="BI2" s="10" t="s">
        <v>11</v>
      </c>
      <c r="BJ2" s="117" t="s">
        <v>27</v>
      </c>
      <c r="BK2" s="10" t="s">
        <v>11</v>
      </c>
    </row>
    <row r="3" spans="1:82" ht="29" x14ac:dyDescent="0.35">
      <c r="A3" s="164"/>
      <c r="B3" s="164"/>
      <c r="C3" s="164"/>
      <c r="D3" s="13">
        <v>1.1000000000000001</v>
      </c>
      <c r="E3" s="14" t="s">
        <v>28</v>
      </c>
      <c r="F3" s="13">
        <v>1.2</v>
      </c>
      <c r="G3" s="14" t="s">
        <v>28</v>
      </c>
      <c r="H3" s="13">
        <v>1.3</v>
      </c>
      <c r="I3" s="14" t="s">
        <v>29</v>
      </c>
      <c r="J3" s="13">
        <v>1.4</v>
      </c>
      <c r="K3" s="14" t="s">
        <v>28</v>
      </c>
      <c r="L3" s="13">
        <v>1.5</v>
      </c>
      <c r="M3" s="14" t="s">
        <v>28</v>
      </c>
      <c r="N3" s="13">
        <v>1.6</v>
      </c>
      <c r="O3" s="14" t="s">
        <v>28</v>
      </c>
      <c r="P3" s="13">
        <v>1.7</v>
      </c>
      <c r="Q3" s="14" t="s">
        <v>28</v>
      </c>
      <c r="R3" s="14" t="s">
        <v>30</v>
      </c>
      <c r="S3" s="14" t="s">
        <v>28</v>
      </c>
      <c r="T3" s="14" t="s">
        <v>119</v>
      </c>
      <c r="U3" s="14" t="s">
        <v>28</v>
      </c>
      <c r="V3" s="96" t="s">
        <v>120</v>
      </c>
      <c r="W3" s="14" t="s">
        <v>28</v>
      </c>
      <c r="X3" s="15">
        <v>2.1</v>
      </c>
      <c r="Y3" s="14" t="s">
        <v>29</v>
      </c>
      <c r="Z3" s="13">
        <v>2.2000000000000002</v>
      </c>
      <c r="AA3" s="14" t="s">
        <v>28</v>
      </c>
      <c r="AB3" s="13">
        <v>2.2999999999999998</v>
      </c>
      <c r="AC3" s="14" t="s">
        <v>28</v>
      </c>
      <c r="AD3" s="13">
        <v>2.4</v>
      </c>
      <c r="AE3" s="14" t="s">
        <v>29</v>
      </c>
      <c r="AF3" s="13">
        <v>2.5</v>
      </c>
      <c r="AG3" s="14" t="s">
        <v>28</v>
      </c>
      <c r="AH3" s="13">
        <v>2.6</v>
      </c>
      <c r="AI3" s="14" t="s">
        <v>28</v>
      </c>
      <c r="AJ3" s="13">
        <v>2.7</v>
      </c>
      <c r="AK3" s="14" t="s">
        <v>28</v>
      </c>
      <c r="AL3" s="13">
        <v>2.8</v>
      </c>
      <c r="AM3" s="14" t="s">
        <v>28</v>
      </c>
      <c r="AN3" s="168" t="s">
        <v>123</v>
      </c>
      <c r="AO3" s="168"/>
      <c r="AP3" s="168"/>
      <c r="AQ3" s="168"/>
      <c r="AR3" s="168"/>
      <c r="AS3" s="13"/>
      <c r="AT3" s="97" t="s">
        <v>124</v>
      </c>
      <c r="AU3" s="14" t="s">
        <v>28</v>
      </c>
      <c r="AV3" s="168" t="s">
        <v>125</v>
      </c>
      <c r="AW3" s="168"/>
      <c r="AX3" s="168"/>
      <c r="AY3" s="168"/>
      <c r="AZ3" s="168"/>
      <c r="BA3" s="13"/>
      <c r="BB3" s="13" t="s">
        <v>126</v>
      </c>
      <c r="BC3" s="14" t="s">
        <v>28</v>
      </c>
      <c r="BD3" s="13" t="s">
        <v>127</v>
      </c>
      <c r="BE3" s="14" t="s">
        <v>29</v>
      </c>
      <c r="BF3" s="118">
        <v>3.1</v>
      </c>
      <c r="BG3" s="14" t="s">
        <v>28</v>
      </c>
      <c r="BH3" s="14" t="s">
        <v>144</v>
      </c>
      <c r="BI3" s="14" t="s">
        <v>28</v>
      </c>
      <c r="BJ3" s="14" t="s">
        <v>145</v>
      </c>
      <c r="BK3" s="14" t="s">
        <v>28</v>
      </c>
    </row>
    <row r="4" spans="1:82" ht="165" customHeight="1" x14ac:dyDescent="0.35">
      <c r="A4" s="164"/>
      <c r="B4" s="164"/>
      <c r="C4" s="164"/>
      <c r="D4" s="166" t="s">
        <v>31</v>
      </c>
      <c r="E4" s="16"/>
      <c r="F4" s="166" t="s">
        <v>32</v>
      </c>
      <c r="G4" s="16"/>
      <c r="H4" s="166" t="s">
        <v>33</v>
      </c>
      <c r="I4" s="16"/>
      <c r="J4" s="166" t="s">
        <v>34</v>
      </c>
      <c r="K4" s="16"/>
      <c r="L4" s="166" t="s">
        <v>35</v>
      </c>
      <c r="M4" s="16"/>
      <c r="N4" s="166" t="s">
        <v>36</v>
      </c>
      <c r="O4" s="16"/>
      <c r="P4" s="166" t="s">
        <v>37</v>
      </c>
      <c r="Q4" s="16"/>
      <c r="R4" s="169" t="s">
        <v>38</v>
      </c>
      <c r="S4" s="16"/>
      <c r="T4" s="94" t="s">
        <v>121</v>
      </c>
      <c r="U4" s="94"/>
      <c r="V4" s="94" t="s">
        <v>122</v>
      </c>
      <c r="W4" s="94"/>
      <c r="X4" s="158" t="s">
        <v>39</v>
      </c>
      <c r="Y4" s="17"/>
      <c r="Z4" s="158" t="s">
        <v>40</v>
      </c>
      <c r="AA4" s="17"/>
      <c r="AB4" s="158" t="s">
        <v>41</v>
      </c>
      <c r="AC4" s="17"/>
      <c r="AD4" s="158" t="s">
        <v>42</v>
      </c>
      <c r="AE4" s="17"/>
      <c r="AF4" s="158" t="s">
        <v>43</v>
      </c>
      <c r="AG4" s="17"/>
      <c r="AH4" s="158" t="s">
        <v>44</v>
      </c>
      <c r="AI4" s="17"/>
      <c r="AJ4" s="158" t="s">
        <v>45</v>
      </c>
      <c r="AK4" s="17"/>
      <c r="AL4" s="158" t="s">
        <v>46</v>
      </c>
      <c r="AM4" s="17"/>
      <c r="AN4" s="158" t="s">
        <v>47</v>
      </c>
      <c r="AO4" s="158"/>
      <c r="AP4" s="158"/>
      <c r="AQ4" s="158"/>
      <c r="AR4" s="158"/>
      <c r="AS4" s="17"/>
      <c r="AT4" s="158" t="s">
        <v>48</v>
      </c>
      <c r="AU4" s="17"/>
      <c r="AV4" s="158" t="s">
        <v>49</v>
      </c>
      <c r="AW4" s="158"/>
      <c r="AX4" s="158"/>
      <c r="AY4" s="158"/>
      <c r="AZ4" s="158"/>
      <c r="BA4" s="17"/>
      <c r="BB4" s="158" t="s">
        <v>50</v>
      </c>
      <c r="BC4" s="17"/>
      <c r="BD4" s="158" t="s">
        <v>51</v>
      </c>
      <c r="BE4" s="17"/>
      <c r="BF4" s="160" t="s">
        <v>141</v>
      </c>
      <c r="BG4" s="116"/>
      <c r="BH4" s="161" t="s">
        <v>142</v>
      </c>
      <c r="BI4" s="116"/>
      <c r="BJ4" s="161" t="s">
        <v>143</v>
      </c>
      <c r="BK4" s="116"/>
      <c r="BP4" s="152" t="s">
        <v>52</v>
      </c>
      <c r="BQ4" s="152"/>
      <c r="BR4" s="156" t="s">
        <v>53</v>
      </c>
      <c r="BS4" s="156"/>
      <c r="BT4" s="156"/>
      <c r="BU4" s="156"/>
      <c r="BV4" s="156"/>
      <c r="BW4" s="156"/>
      <c r="BX4" s="156"/>
      <c r="BY4" s="152" t="s">
        <v>54</v>
      </c>
      <c r="BZ4" s="152"/>
      <c r="CA4" s="152"/>
      <c r="CB4" s="152"/>
      <c r="CC4" s="152" t="s">
        <v>55</v>
      </c>
      <c r="CD4" s="152"/>
    </row>
    <row r="5" spans="1:82" ht="29" x14ac:dyDescent="0.35">
      <c r="A5" s="165"/>
      <c r="B5" s="165"/>
      <c r="C5" s="165"/>
      <c r="D5" s="166"/>
      <c r="E5" s="16"/>
      <c r="F5" s="166"/>
      <c r="G5" s="16"/>
      <c r="H5" s="166"/>
      <c r="I5" s="16"/>
      <c r="J5" s="166"/>
      <c r="K5" s="16"/>
      <c r="L5" s="166"/>
      <c r="M5" s="16"/>
      <c r="N5" s="166"/>
      <c r="O5" s="16"/>
      <c r="P5" s="166"/>
      <c r="Q5" s="16"/>
      <c r="R5" s="170"/>
      <c r="S5" s="16"/>
      <c r="T5" s="94"/>
      <c r="U5" s="94"/>
      <c r="V5" s="94"/>
      <c r="W5" s="94"/>
      <c r="X5" s="158"/>
      <c r="Y5" s="17"/>
      <c r="Z5" s="158"/>
      <c r="AA5" s="17"/>
      <c r="AB5" s="158"/>
      <c r="AC5" s="17"/>
      <c r="AD5" s="158"/>
      <c r="AE5" s="17"/>
      <c r="AF5" s="158"/>
      <c r="AG5" s="17"/>
      <c r="AH5" s="158"/>
      <c r="AI5" s="17"/>
      <c r="AJ5" s="158"/>
      <c r="AK5" s="17"/>
      <c r="AL5" s="158"/>
      <c r="AM5" s="17"/>
      <c r="AN5" s="18" t="s">
        <v>56</v>
      </c>
      <c r="AO5" s="19" t="s">
        <v>28</v>
      </c>
      <c r="AP5" s="18" t="s">
        <v>57</v>
      </c>
      <c r="AQ5" s="19" t="s">
        <v>28</v>
      </c>
      <c r="AR5" s="18" t="s">
        <v>58</v>
      </c>
      <c r="AS5" s="19" t="s">
        <v>28</v>
      </c>
      <c r="AT5" s="159"/>
      <c r="AU5" s="17"/>
      <c r="AV5" s="17" t="s">
        <v>59</v>
      </c>
      <c r="AW5" s="19" t="s">
        <v>28</v>
      </c>
      <c r="AX5" s="17" t="s">
        <v>60</v>
      </c>
      <c r="AY5" s="19" t="s">
        <v>28</v>
      </c>
      <c r="AZ5" s="17" t="s">
        <v>61</v>
      </c>
      <c r="BA5" s="19" t="s">
        <v>28</v>
      </c>
      <c r="BB5" s="159"/>
      <c r="BC5" s="17"/>
      <c r="BD5" s="158"/>
      <c r="BE5" s="17"/>
      <c r="BF5" s="160"/>
      <c r="BG5" s="116"/>
      <c r="BH5" s="162"/>
      <c r="BI5" s="116"/>
      <c r="BJ5" s="162"/>
      <c r="BK5" s="116"/>
      <c r="BP5" s="153" t="s">
        <v>0</v>
      </c>
      <c r="BQ5" s="153" t="s">
        <v>2</v>
      </c>
      <c r="BR5" s="154" t="s">
        <v>62</v>
      </c>
      <c r="BS5" s="154" t="s">
        <v>63</v>
      </c>
      <c r="BT5" s="154" t="s">
        <v>64</v>
      </c>
      <c r="BU5" s="155" t="s">
        <v>65</v>
      </c>
      <c r="BV5" s="155" t="s">
        <v>66</v>
      </c>
      <c r="BW5" s="155" t="s">
        <v>67</v>
      </c>
      <c r="BX5" s="157" t="s">
        <v>146</v>
      </c>
      <c r="BY5" s="150" t="s">
        <v>68</v>
      </c>
      <c r="BZ5" s="150" t="s">
        <v>69</v>
      </c>
      <c r="CA5" s="150" t="s">
        <v>70</v>
      </c>
      <c r="CB5" s="150" t="s">
        <v>71</v>
      </c>
      <c r="CC5" s="151" t="s">
        <v>72</v>
      </c>
      <c r="CD5" s="151" t="s">
        <v>73</v>
      </c>
    </row>
    <row r="6" spans="1:82" ht="15.5" x14ac:dyDescent="0.35">
      <c r="A6" s="20">
        <v>1</v>
      </c>
      <c r="B6" s="20" t="s">
        <v>74</v>
      </c>
      <c r="C6" s="20">
        <v>2015</v>
      </c>
      <c r="D6" s="20">
        <v>-2.61</v>
      </c>
      <c r="E6" s="20">
        <f>5*((D6-($D$28))/($D$23-($D$28)))+1</f>
        <v>1.161221892235893</v>
      </c>
      <c r="F6" s="21">
        <v>114.25064876484394</v>
      </c>
      <c r="G6" s="22">
        <f>5*((F6-$F$25)/($F$15-$F$25))+1</f>
        <v>2.6203857923781273</v>
      </c>
      <c r="H6" s="20">
        <v>53.97</v>
      </c>
      <c r="I6" s="23">
        <f>-5*((H6-$H$16)/($H$24-$H$16))+6</f>
        <v>3.3431192660550462</v>
      </c>
      <c r="J6" s="24">
        <v>1585345872947.9724</v>
      </c>
      <c r="K6" s="25">
        <f>5*((J6-$J$29)/($J$16-$J$29))+1</f>
        <v>3.0632511890918486</v>
      </c>
      <c r="L6" s="26">
        <v>40506.093819356844</v>
      </c>
      <c r="M6" s="27">
        <f>5*((L6-$L$16)/($L$28-$L$16))+1</f>
        <v>1.7395217241624814</v>
      </c>
      <c r="N6" s="26">
        <v>17444.753948726702</v>
      </c>
      <c r="O6" s="27">
        <f>5*((N6-$N$37)/($N$17-$N$37))+1</f>
        <v>1.1194020595753282</v>
      </c>
      <c r="P6" s="26">
        <v>54714.684498483228</v>
      </c>
      <c r="Q6" s="27">
        <f>5*((P6-$P$34)/($P$16-$P$34))+1</f>
        <v>1.2117232845181054</v>
      </c>
      <c r="R6" s="28">
        <v>5.1243358281733903E-2</v>
      </c>
      <c r="S6" s="27">
        <f>5*((R6-$R$6)/($R$18-$R$6))+1</f>
        <v>1</v>
      </c>
      <c r="T6" s="24">
        <v>160440414235.59427</v>
      </c>
      <c r="U6" s="27">
        <f>5*((T6-$T$35)/($T$16-$T$35))+1</f>
        <v>1.8776169727743448</v>
      </c>
      <c r="V6" s="24">
        <v>22211051857.063374</v>
      </c>
      <c r="W6" s="39">
        <f>5*((V6-$V$27)/($V$16-$V$27))+1</f>
        <v>1.041964358068624</v>
      </c>
      <c r="X6" s="147">
        <v>0.33900000000000002</v>
      </c>
      <c r="Y6" s="30">
        <f>-5*((X6-$X$14)/($X$38-$X$14))+6</f>
        <v>3.9084967320261432</v>
      </c>
      <c r="Z6" s="20">
        <v>65.569999999999993</v>
      </c>
      <c r="AA6" s="23">
        <f>5*((Z6-$Z$38)/($Z$30-$Z$38))+1</f>
        <v>3.747391716724628</v>
      </c>
      <c r="AB6" s="31">
        <v>97.48</v>
      </c>
      <c r="AC6" s="32">
        <f>5*((AB6-$AB$39)/($AB$19-$AB$39))+1</f>
        <v>5.8166501486620419</v>
      </c>
      <c r="AD6" s="179">
        <v>10.92</v>
      </c>
      <c r="AE6" s="32">
        <f>-5*((AD6-$AD$37)/($AD$23-$AD$37))+6</f>
        <v>3.3685877137428752</v>
      </c>
      <c r="AF6" s="31">
        <v>40.82</v>
      </c>
      <c r="AG6" s="33">
        <f>5*((AF6-$AF$39)/($AF$16-$AF$39))+1</f>
        <v>3.1392438764643238</v>
      </c>
      <c r="AH6" s="31">
        <v>48.28</v>
      </c>
      <c r="AI6" s="33">
        <f>5*((AH6-$AH$12)/($AH$16-$AH$12))+1</f>
        <v>2.4064537157757497</v>
      </c>
      <c r="AJ6" s="29">
        <v>8.77</v>
      </c>
      <c r="AK6" s="23">
        <f>5*((AJ6-$AJ$39)/($AJ$16-$AJ$39))+1</f>
        <v>3.9511677282377917</v>
      </c>
      <c r="AL6" s="29">
        <v>69.5</v>
      </c>
      <c r="AM6" s="34">
        <f>5*((AL6-$AL$35)/($AL$19-$AL$35))+1</f>
        <v>3.5239005736137656</v>
      </c>
      <c r="AN6" s="20">
        <v>97.99</v>
      </c>
      <c r="AO6" s="35">
        <f>5*((AN6-$AN$39)/($AN$19-$AN$39))+1</f>
        <v>5.7000483792936603</v>
      </c>
      <c r="AP6" s="36">
        <v>85.55</v>
      </c>
      <c r="AQ6" s="33">
        <f>5*((AP6-$AP$39)/($AP$6-$AP$39))+1</f>
        <v>6</v>
      </c>
      <c r="AR6" s="20">
        <v>69.819999999999993</v>
      </c>
      <c r="AS6" s="32">
        <f>5*((AR6-$AR$39)/($AR$22-$AR$39))+1</f>
        <v>5.697986577181207</v>
      </c>
      <c r="AT6" s="33">
        <v>57.141154798795803</v>
      </c>
      <c r="AU6" s="32">
        <f>5*((AT6-$AT$17)/($AT$39-$AT$17))+1</f>
        <v>1.4837458477077772</v>
      </c>
      <c r="AV6" s="20">
        <v>0.97243183418855017</v>
      </c>
      <c r="AW6" s="20">
        <f>5*((AV6-$AV$34)/($AV$28-$AV$34))+1</f>
        <v>1.0877060297475349</v>
      </c>
      <c r="AX6" s="20">
        <v>0.92157522719623031</v>
      </c>
      <c r="AY6" s="20">
        <f>5*((AX6-$AX$38)/($AX$37-$AX$38))+1</f>
        <v>2.4783698905716225</v>
      </c>
      <c r="AZ6" s="20">
        <v>0.99585536658567964</v>
      </c>
      <c r="BA6" s="20">
        <f>5*((AZ6-$AZ$9)/($AZ$29-$AZ$9))+1</f>
        <v>3.3687014199251868</v>
      </c>
      <c r="BB6" s="37">
        <v>0.94544691565253891</v>
      </c>
      <c r="BC6" s="37">
        <f>5*((BB6-$BB$36)/($BB$19-$BB$36))+1</f>
        <v>2.4892269676996275</v>
      </c>
      <c r="BD6" s="20">
        <v>0.56999999999999995</v>
      </c>
      <c r="BE6" s="32">
        <f>5*((BD6-$BD$28)/($BD$22-$BD$28))+1</f>
        <v>2.5982404692082097</v>
      </c>
      <c r="BF6" s="119">
        <v>71.319999999999993</v>
      </c>
      <c r="BG6" s="38">
        <f>5*((BF6-$BF$19)/($BF$12-$BF$19))+1</f>
        <v>4.7208602797413137</v>
      </c>
      <c r="BH6" s="119">
        <v>89.44</v>
      </c>
      <c r="BI6" s="38">
        <f>5*((BH6-$BH$21)/($BH$37-$BH$21))+1</f>
        <v>5.189889825016202</v>
      </c>
      <c r="BJ6" s="119">
        <v>66.5</v>
      </c>
      <c r="BK6" s="38">
        <f>5*((BJ6-$BJ$16)/($BJ$38-$BJ$16))+1</f>
        <v>4.5408141287960371</v>
      </c>
      <c r="BP6" s="153"/>
      <c r="BQ6" s="153"/>
      <c r="BR6" s="154"/>
      <c r="BS6" s="154"/>
      <c r="BT6" s="154"/>
      <c r="BU6" s="155"/>
      <c r="BV6" s="155"/>
      <c r="BW6" s="155"/>
      <c r="BX6" s="157"/>
      <c r="BY6" s="150"/>
      <c r="BZ6" s="150"/>
      <c r="CA6" s="150"/>
      <c r="CB6" s="150"/>
      <c r="CC6" s="151"/>
      <c r="CD6" s="151"/>
    </row>
    <row r="7" spans="1:82" ht="15.5" x14ac:dyDescent="0.35">
      <c r="A7" s="20">
        <v>2</v>
      </c>
      <c r="B7" s="20" t="s">
        <v>75</v>
      </c>
      <c r="C7" s="20">
        <v>2015</v>
      </c>
      <c r="D7" s="20">
        <v>3.81</v>
      </c>
      <c r="E7" s="20">
        <f t="shared" ref="E7:E39" si="0">5*((D7-($D$28))/($D$23-($D$28)))+1</f>
        <v>2.5231226134917266</v>
      </c>
      <c r="F7" s="21">
        <v>69.841239621704261</v>
      </c>
      <c r="G7" s="22">
        <f t="shared" ref="G7:G39" si="1">5*((F7-$F$25)/($F$15-$F$25))+1</f>
        <v>1.8561110239822303</v>
      </c>
      <c r="H7" s="20">
        <v>56.37</v>
      </c>
      <c r="I7" s="23">
        <f t="shared" ref="I7:I39" si="2">-5*((H7-$H$16)/($H$24-$H$16))+6</f>
        <v>2.9027522935779819</v>
      </c>
      <c r="J7" s="24">
        <v>611274995248.86133</v>
      </c>
      <c r="K7" s="25">
        <f t="shared" ref="K7:K39" si="3">5*((J7-$J$29)/($J$16-$J$29))+1</f>
        <v>1.6520026786017823</v>
      </c>
      <c r="L7" s="20">
        <v>115880.94</v>
      </c>
      <c r="M7" s="27">
        <f t="shared" ref="M7:M39" si="4">5*((L7-$L$16)/($L$28-$L$16))+1</f>
        <v>3.2804225940415428</v>
      </c>
      <c r="N7" s="20">
        <v>141583.74</v>
      </c>
      <c r="O7" s="27">
        <f t="shared" ref="O7:O39" si="5">5*((N7-$N$37)/($N$17-$N$37))+1</f>
        <v>2.1086368440516559</v>
      </c>
      <c r="P7" s="20">
        <v>183491.19</v>
      </c>
      <c r="Q7" s="27">
        <f t="shared" ref="Q7:Q39" si="6">5*((P7-$P$34)/($P$16-$P$34))+1</f>
        <v>1.8232441515489257</v>
      </c>
      <c r="R7" s="37">
        <v>8.27992083492836</v>
      </c>
      <c r="S7" s="27">
        <f t="shared" ref="S7:S39" si="7">5*((R7-$R$6)/($R$18-$R$6))+1</f>
        <v>2.2276388815867048</v>
      </c>
      <c r="T7" s="24">
        <v>91633003876.479065</v>
      </c>
      <c r="U7" s="27">
        <f t="shared" ref="U7:U39" si="8">5*((T7-$T$35)/($T$16-$T$35))+1</f>
        <v>1.4461728840204671</v>
      </c>
      <c r="V7" s="24">
        <v>144746923937.72751</v>
      </c>
      <c r="W7" s="39">
        <f t="shared" ref="W7:W39" si="9">5*((V7-$V$27)/($V$16-$V$27))+1</f>
        <v>1.3589173307725466</v>
      </c>
      <c r="X7" s="148">
        <v>0.32600000000000001</v>
      </c>
      <c r="Y7" s="30">
        <f t="shared" ref="Y7:Y39" si="10">-5*((X7-$X$14)/($X$38-$X$14))+6</f>
        <v>4.3333333333333339</v>
      </c>
      <c r="Z7" s="20">
        <v>67.81</v>
      </c>
      <c r="AA7" s="23">
        <f t="shared" ref="AA7:AA39" si="11">5*((Z7-$Z$38)/($Z$30-$Z$38))+1</f>
        <v>4.1014859310780913</v>
      </c>
      <c r="AB7" s="31">
        <v>94.26</v>
      </c>
      <c r="AC7" s="32">
        <f t="shared" ref="AC7:AC39" si="12">5*((AB7-$AB$39)/($AB$19-$AB$39))+1</f>
        <v>5.5507102741988774</v>
      </c>
      <c r="AD7" s="179">
        <v>10.51</v>
      </c>
      <c r="AE7" s="32">
        <f t="shared" ref="AE7:AE39" si="13">-5*((AD7-$AD$37)/($AD$23-$AD$37))+6</f>
        <v>3.4984167194426847</v>
      </c>
      <c r="AF7" s="31">
        <v>52.72</v>
      </c>
      <c r="AG7" s="33">
        <f t="shared" ref="AG7:AG39" si="14">5*((AF7-$AF$39)/($AF$16-$AF$39))+1</f>
        <v>3.9313099041533541</v>
      </c>
      <c r="AH7" s="31">
        <v>63.37</v>
      </c>
      <c r="AI7" s="33">
        <f t="shared" ref="AI7:AI39" si="15">5*((AH7-$AH$12)/($AH$16-$AH$12))+1</f>
        <v>3.636082138200782</v>
      </c>
      <c r="AJ7" s="40">
        <v>9.0299999999999994</v>
      </c>
      <c r="AK7" s="23">
        <f t="shared" ref="AK7:AK39" si="16">5*((AJ7-$AJ$39)/($AJ$16-$AJ$39))+1</f>
        <v>4.2271762208067933</v>
      </c>
      <c r="AL7" s="40">
        <v>68.290000000000006</v>
      </c>
      <c r="AM7" s="34">
        <f t="shared" ref="AM7:AM39" si="17">5*((AL7-$AL$35)/($AL$19-$AL$35))+1</f>
        <v>2.9455066921606141</v>
      </c>
      <c r="AN7" s="20">
        <v>96.47</v>
      </c>
      <c r="AO7" s="35">
        <f t="shared" ref="AO7:AO39" si="18">5*((AN7-$AN$39)/($AN$19-$AN$39))+1</f>
        <v>5.3323657474600861</v>
      </c>
      <c r="AP7" s="20">
        <v>78.48</v>
      </c>
      <c r="AQ7" s="33">
        <f t="shared" ref="AQ7:AQ39" si="19">5*((AP7-$AP$39)/($AP$6-$AP$39))+1</f>
        <v>4.8720485003190817</v>
      </c>
      <c r="AR7" s="20">
        <v>66.69</v>
      </c>
      <c r="AS7" s="32">
        <f t="shared" ref="AS7:AS39" si="20">5*((AR7-$AR$39)/($AR$22-$AR$39))+1</f>
        <v>5.1451783821971029</v>
      </c>
      <c r="AT7" s="33">
        <v>62.76787366719816</v>
      </c>
      <c r="AU7" s="32">
        <f t="shared" ref="AU7:AU39" si="21">5*((AT7-$AT$17)/($AT$39-$AT$17))+1</f>
        <v>2.8035145821230913</v>
      </c>
      <c r="AV7" s="20">
        <v>0.99452139756047131</v>
      </c>
      <c r="AW7" s="20">
        <f t="shared" ref="AW7:AW39" si="22">5*((AV7-$AV$34)/($AV$28-$AV$34))+1</f>
        <v>2.7496787856435976</v>
      </c>
      <c r="AX7" s="20">
        <v>0.96766106793682627</v>
      </c>
      <c r="AY7" s="20">
        <f t="shared" ref="AY7:AY39" si="23">5*((AX7-$AX$38)/($AX$37-$AX$38))+1</f>
        <v>3.4069847501301984</v>
      </c>
      <c r="AZ7" s="20">
        <v>0.88550479413423566</v>
      </c>
      <c r="BA7" s="20">
        <f t="shared" ref="BA7:BA39" si="24">5*((AZ7-$AZ$9)/($AZ$29-$AZ$9))+1</f>
        <v>2.0977727235009223</v>
      </c>
      <c r="BB7" s="37">
        <v>0.94520352974665511</v>
      </c>
      <c r="BC7" s="37">
        <f t="shared" ref="BC7:BC39" si="25">5*((BB7-$BB$36)/($BB$19-$BB$36))+1</f>
        <v>2.3670940373829539</v>
      </c>
      <c r="BD7" s="20">
        <v>0.64</v>
      </c>
      <c r="BE7" s="32">
        <f t="shared" ref="BE7:BE38" si="26">5*((BD7-$BD$28)/($BD$22-$BD$28))+1</f>
        <v>3.6246334310850439</v>
      </c>
      <c r="BF7" s="119">
        <v>76</v>
      </c>
      <c r="BG7" s="38">
        <f t="shared" ref="BG7:BG39" si="27">5*((BF7-$BF$19)/($BF$12-$BF$19))+1</f>
        <v>5.0727929011881487</v>
      </c>
      <c r="BH7" s="119">
        <v>88.15</v>
      </c>
      <c r="BI7" s="38">
        <f t="shared" ref="BI7:BI39" si="28">5*((BH7-$BH$21)/($BH$37-$BH$21))+1</f>
        <v>5.05055087491899</v>
      </c>
      <c r="BJ7" s="119">
        <v>50.32</v>
      </c>
      <c r="BK7" s="38">
        <f t="shared" ref="BK7:BK39" si="29">5*((BJ7-$BJ$16)/($BJ$38-$BJ$16))+1</f>
        <v>2.7984062028860652</v>
      </c>
      <c r="BP7" s="153"/>
      <c r="BQ7" s="153"/>
      <c r="BR7" s="154"/>
      <c r="BS7" s="154"/>
      <c r="BT7" s="154"/>
      <c r="BU7" s="155"/>
      <c r="BV7" s="155"/>
      <c r="BW7" s="155"/>
      <c r="BX7" s="157"/>
      <c r="BY7" s="150"/>
      <c r="BZ7" s="150"/>
      <c r="CA7" s="150"/>
      <c r="CB7" s="150"/>
      <c r="CC7" s="151"/>
      <c r="CD7" s="151"/>
    </row>
    <row r="8" spans="1:82" ht="15.5" x14ac:dyDescent="0.35">
      <c r="A8" s="20">
        <v>3</v>
      </c>
      <c r="B8" s="20" t="s">
        <v>76</v>
      </c>
      <c r="C8" s="20">
        <v>2015</v>
      </c>
      <c r="D8" s="20">
        <v>4.2300000000000004</v>
      </c>
      <c r="E8" s="20">
        <f t="shared" si="0"/>
        <v>2.6122189223589309</v>
      </c>
      <c r="F8" s="21">
        <v>143.44095586045168</v>
      </c>
      <c r="G8" s="22">
        <f t="shared" si="1"/>
        <v>3.1227436400809276</v>
      </c>
      <c r="H8" s="20">
        <v>56.27</v>
      </c>
      <c r="I8" s="23">
        <f t="shared" si="2"/>
        <v>2.9211009174311915</v>
      </c>
      <c r="J8" s="24">
        <v>382356419162.40485</v>
      </c>
      <c r="K8" s="25">
        <f t="shared" si="3"/>
        <v>1.3203420090120774</v>
      </c>
      <c r="L8" s="20">
        <v>39691.334640000001</v>
      </c>
      <c r="M8" s="27">
        <f t="shared" si="4"/>
        <v>1.7228654629317244</v>
      </c>
      <c r="N8" s="20">
        <v>28020.97437</v>
      </c>
      <c r="O8" s="27">
        <f t="shared" si="5"/>
        <v>1.2036815068449487</v>
      </c>
      <c r="P8" s="20">
        <v>73007.16519</v>
      </c>
      <c r="Q8" s="27">
        <f t="shared" si="6"/>
        <v>1.2985887698724128</v>
      </c>
      <c r="R8" s="37">
        <v>19.018202429085601</v>
      </c>
      <c r="S8" s="27">
        <f t="shared" si="7"/>
        <v>3.8296863605196814</v>
      </c>
      <c r="T8" s="24">
        <v>67581484125.887466</v>
      </c>
      <c r="U8" s="27">
        <f t="shared" si="8"/>
        <v>1.2953622959198321</v>
      </c>
      <c r="V8" s="24">
        <v>75667385788.097473</v>
      </c>
      <c r="W8" s="39">
        <f t="shared" si="9"/>
        <v>1.1802352469242672</v>
      </c>
      <c r="X8" s="147">
        <v>0.31900000000000001</v>
      </c>
      <c r="Y8" s="30">
        <f t="shared" si="10"/>
        <v>4.5620915032679736</v>
      </c>
      <c r="Z8" s="20">
        <v>62.42</v>
      </c>
      <c r="AA8" s="23">
        <f t="shared" si="11"/>
        <v>3.2494467277900738</v>
      </c>
      <c r="AB8" s="31">
        <v>92.6</v>
      </c>
      <c r="AC8" s="32">
        <f t="shared" si="12"/>
        <v>5.4136108358110331</v>
      </c>
      <c r="AD8" s="179">
        <v>5.73</v>
      </c>
      <c r="AE8" s="32">
        <f t="shared" si="13"/>
        <v>5.0120329322355914</v>
      </c>
      <c r="AF8" s="31">
        <v>29.02</v>
      </c>
      <c r="AG8" s="33">
        <f t="shared" si="14"/>
        <v>2.3538338658146962</v>
      </c>
      <c r="AH8" s="31">
        <v>54.4</v>
      </c>
      <c r="AI8" s="33">
        <f t="shared" si="15"/>
        <v>2.9051499348109515</v>
      </c>
      <c r="AJ8" s="29">
        <v>8.42</v>
      </c>
      <c r="AK8" s="23">
        <f t="shared" si="16"/>
        <v>3.5796178343949046</v>
      </c>
      <c r="AL8" s="29">
        <v>68.66</v>
      </c>
      <c r="AM8" s="34">
        <f t="shared" si="17"/>
        <v>3.1223709369024828</v>
      </c>
      <c r="AN8" s="20">
        <v>98.12</v>
      </c>
      <c r="AO8" s="35">
        <f t="shared" si="18"/>
        <v>5.7314949201741658</v>
      </c>
      <c r="AP8" s="20">
        <v>76</v>
      </c>
      <c r="AQ8" s="33">
        <f t="shared" si="19"/>
        <v>4.4763880025526488</v>
      </c>
      <c r="AR8" s="20">
        <v>66.900000000000006</v>
      </c>
      <c r="AS8" s="32">
        <f t="shared" si="20"/>
        <v>5.1822677499116931</v>
      </c>
      <c r="AT8" s="33">
        <v>60.111643822800723</v>
      </c>
      <c r="AU8" s="32">
        <f t="shared" si="21"/>
        <v>2.1804855696478387</v>
      </c>
      <c r="AV8" s="20">
        <v>1.0027556644213105</v>
      </c>
      <c r="AW8" s="20">
        <f t="shared" si="22"/>
        <v>3.3692078798622802</v>
      </c>
      <c r="AX8" s="20">
        <v>0.8550901120311738</v>
      </c>
      <c r="AY8" s="20">
        <f t="shared" si="23"/>
        <v>1.1387162162631457</v>
      </c>
      <c r="AZ8" s="20">
        <v>0.80685358255451711</v>
      </c>
      <c r="BA8" s="20">
        <f t="shared" si="24"/>
        <v>1.1919316428016373</v>
      </c>
      <c r="BB8" s="37">
        <v>0.94479830148619948</v>
      </c>
      <c r="BC8" s="37">
        <f t="shared" si="25"/>
        <v>2.1637473615889808</v>
      </c>
      <c r="BD8" s="20">
        <v>0.627</v>
      </c>
      <c r="BE8" s="32">
        <f t="shared" si="26"/>
        <v>3.4340175953079175</v>
      </c>
      <c r="BF8" s="119">
        <v>31.04</v>
      </c>
      <c r="BG8" s="38">
        <f t="shared" si="27"/>
        <v>1.6918333583997593</v>
      </c>
      <c r="BH8" s="119">
        <v>88.48</v>
      </c>
      <c r="BI8" s="38">
        <f t="shared" si="28"/>
        <v>5.0861957226182763</v>
      </c>
      <c r="BJ8" s="119">
        <v>58.04</v>
      </c>
      <c r="BK8" s="38">
        <f t="shared" si="29"/>
        <v>3.629765237992677</v>
      </c>
      <c r="BP8" s="153"/>
      <c r="BQ8" s="153"/>
      <c r="BR8" s="154"/>
      <c r="BS8" s="154"/>
      <c r="BT8" s="154"/>
      <c r="BU8" s="155"/>
      <c r="BV8" s="155"/>
      <c r="BW8" s="155"/>
      <c r="BX8" s="157"/>
      <c r="BY8" s="150"/>
      <c r="BZ8" s="150"/>
      <c r="CA8" s="150"/>
      <c r="CB8" s="150"/>
      <c r="CC8" s="151"/>
      <c r="CD8" s="151"/>
    </row>
    <row r="9" spans="1:82" ht="15.5" x14ac:dyDescent="0.35">
      <c r="A9" s="20">
        <v>4</v>
      </c>
      <c r="B9" s="20" t="s">
        <v>77</v>
      </c>
      <c r="C9" s="20">
        <v>2015</v>
      </c>
      <c r="D9" s="20">
        <v>-2.2400000000000002</v>
      </c>
      <c r="E9" s="20">
        <f t="shared" si="0"/>
        <v>1.2397114976665251</v>
      </c>
      <c r="F9" s="21">
        <v>46.476553390056402</v>
      </c>
      <c r="G9" s="22">
        <f t="shared" si="1"/>
        <v>1.4540106469927743</v>
      </c>
      <c r="H9" s="20">
        <v>53.22</v>
      </c>
      <c r="I9" s="23">
        <f t="shared" si="2"/>
        <v>3.4807339449541281</v>
      </c>
      <c r="J9" s="24">
        <v>601103075891.07361</v>
      </c>
      <c r="K9" s="25">
        <f t="shared" si="3"/>
        <v>1.6372654491340337</v>
      </c>
      <c r="L9" s="20">
        <v>217518.22200000001</v>
      </c>
      <c r="M9" s="27">
        <f t="shared" si="4"/>
        <v>5.3582109303600705</v>
      </c>
      <c r="N9" s="20">
        <v>161627.696</v>
      </c>
      <c r="O9" s="27">
        <f t="shared" si="5"/>
        <v>2.268362480005564</v>
      </c>
      <c r="P9" s="20">
        <v>69846.047000000006</v>
      </c>
      <c r="Q9" s="27">
        <f t="shared" si="6"/>
        <v>1.2835775709832418</v>
      </c>
      <c r="R9" s="37">
        <v>0.194245937525963</v>
      </c>
      <c r="S9" s="27">
        <f t="shared" si="7"/>
        <v>1.0213345980500068</v>
      </c>
      <c r="T9" s="24">
        <v>75942404431.00705</v>
      </c>
      <c r="U9" s="27">
        <f t="shared" si="8"/>
        <v>1.3477878940256072</v>
      </c>
      <c r="V9" s="24">
        <v>61444389165.770164</v>
      </c>
      <c r="W9" s="39">
        <f t="shared" si="9"/>
        <v>1.1434458481656986</v>
      </c>
      <c r="X9" s="149">
        <v>0.36599999999999999</v>
      </c>
      <c r="Y9" s="30">
        <f t="shared" si="10"/>
        <v>3.026143790849674</v>
      </c>
      <c r="Z9" s="20">
        <v>74.59</v>
      </c>
      <c r="AA9" s="23">
        <f t="shared" si="11"/>
        <v>5.1732532405943736</v>
      </c>
      <c r="AB9" s="31">
        <v>78.06</v>
      </c>
      <c r="AC9" s="32">
        <f t="shared" si="12"/>
        <v>4.2127518995705318</v>
      </c>
      <c r="AD9" s="179">
        <v>7.05</v>
      </c>
      <c r="AE9" s="32">
        <f t="shared" si="13"/>
        <v>4.594046865104497</v>
      </c>
      <c r="AF9" s="31">
        <v>35.14</v>
      </c>
      <c r="AG9" s="33">
        <f t="shared" si="14"/>
        <v>2.7611821086261981</v>
      </c>
      <c r="AH9" s="31">
        <v>68.64</v>
      </c>
      <c r="AI9" s="33">
        <f t="shared" si="15"/>
        <v>4.065514993481095</v>
      </c>
      <c r="AJ9" s="40">
        <v>8.49</v>
      </c>
      <c r="AK9" s="23">
        <f t="shared" si="16"/>
        <v>3.6539278131634827</v>
      </c>
      <c r="AL9" s="40">
        <v>70.930000000000007</v>
      </c>
      <c r="AM9" s="34">
        <f t="shared" si="17"/>
        <v>4.2074569789674969</v>
      </c>
      <c r="AN9" s="20">
        <v>96.63</v>
      </c>
      <c r="AO9" s="35">
        <f t="shared" si="18"/>
        <v>5.3710691823899346</v>
      </c>
      <c r="AP9" s="20">
        <v>78.22</v>
      </c>
      <c r="AQ9" s="33">
        <f t="shared" si="19"/>
        <v>4.8305679642629231</v>
      </c>
      <c r="AR9" s="20">
        <v>62.6</v>
      </c>
      <c r="AS9" s="32">
        <f t="shared" si="20"/>
        <v>4.4228187919463089</v>
      </c>
      <c r="AT9" s="33">
        <v>58.27003227977324</v>
      </c>
      <c r="AU9" s="32">
        <f t="shared" si="21"/>
        <v>1.7485284393432055</v>
      </c>
      <c r="AV9" s="20">
        <v>1.0176482873851294</v>
      </c>
      <c r="AW9" s="20">
        <f t="shared" si="22"/>
        <v>4.4896978240483723</v>
      </c>
      <c r="AX9" s="20">
        <v>0.90322972316658579</v>
      </c>
      <c r="AY9" s="20">
        <f t="shared" si="23"/>
        <v>2.108713888332022</v>
      </c>
      <c r="AZ9" s="41">
        <v>0.79018878718535468</v>
      </c>
      <c r="BA9" s="20">
        <f t="shared" si="24"/>
        <v>1</v>
      </c>
      <c r="BB9" s="37">
        <v>0.94718792866941004</v>
      </c>
      <c r="BC9" s="37">
        <f t="shared" si="25"/>
        <v>3.3628807674042975</v>
      </c>
      <c r="BD9" s="20">
        <v>0.505</v>
      </c>
      <c r="BE9" s="32">
        <f t="shared" si="26"/>
        <v>1.6451612903225803</v>
      </c>
      <c r="BF9" s="119">
        <v>46.39</v>
      </c>
      <c r="BG9" s="38">
        <f t="shared" si="27"/>
        <v>2.8461422770341409</v>
      </c>
      <c r="BH9" s="119">
        <v>60.3</v>
      </c>
      <c r="BI9" s="38">
        <f t="shared" si="28"/>
        <v>2.0423417584791528</v>
      </c>
      <c r="BJ9" s="119">
        <v>52.66</v>
      </c>
      <c r="BK9" s="38">
        <f t="shared" si="29"/>
        <v>3.0503984492784837</v>
      </c>
      <c r="BP9" s="153"/>
      <c r="BQ9" s="153"/>
      <c r="BR9" s="154"/>
      <c r="BS9" s="154"/>
      <c r="BT9" s="154"/>
      <c r="BU9" s="155"/>
      <c r="BV9" s="155"/>
      <c r="BW9" s="155"/>
      <c r="BX9" s="157"/>
      <c r="BY9" s="150"/>
      <c r="BZ9" s="150"/>
      <c r="CA9" s="150"/>
      <c r="CB9" s="150"/>
      <c r="CC9" s="151"/>
      <c r="CD9" s="151"/>
    </row>
    <row r="10" spans="1:82" ht="15.5" x14ac:dyDescent="0.35">
      <c r="A10" s="20">
        <v>5</v>
      </c>
      <c r="B10" s="20" t="s">
        <v>78</v>
      </c>
      <c r="C10" s="20">
        <v>2015</v>
      </c>
      <c r="D10" s="20">
        <v>2.44</v>
      </c>
      <c r="E10" s="20">
        <f t="shared" si="0"/>
        <v>2.2324989393296564</v>
      </c>
      <c r="F10" s="21">
        <v>113.71686541214709</v>
      </c>
      <c r="G10" s="22">
        <f t="shared" si="1"/>
        <v>2.6111995150525034</v>
      </c>
      <c r="H10" s="20">
        <v>47.98</v>
      </c>
      <c r="I10" s="23">
        <f t="shared" si="2"/>
        <v>4.4422018348623862</v>
      </c>
      <c r="J10" s="24">
        <v>329801270637.0592</v>
      </c>
      <c r="K10" s="25">
        <f t="shared" si="3"/>
        <v>1.2441993208637836</v>
      </c>
      <c r="L10" s="20">
        <v>63726.090000000004</v>
      </c>
      <c r="M10" s="27">
        <f t="shared" si="4"/>
        <v>2.214212076798054</v>
      </c>
      <c r="N10" s="20">
        <v>23026.68</v>
      </c>
      <c r="O10" s="27">
        <f t="shared" si="5"/>
        <v>1.1638831334904434</v>
      </c>
      <c r="P10" s="20">
        <v>38284.619999999988</v>
      </c>
      <c r="Q10" s="27">
        <f t="shared" si="6"/>
        <v>1.1337018531370029</v>
      </c>
      <c r="R10" s="37">
        <v>3.9678280035488802</v>
      </c>
      <c r="S10" s="27">
        <f t="shared" si="7"/>
        <v>1.5843164478375997</v>
      </c>
      <c r="T10" s="24">
        <v>35107107948.115273</v>
      </c>
      <c r="U10" s="27">
        <f t="shared" si="8"/>
        <v>1.0917377507619068</v>
      </c>
      <c r="V10" s="24">
        <v>22747921985.039928</v>
      </c>
      <c r="W10" s="39">
        <f t="shared" si="9"/>
        <v>1.0433530337284835</v>
      </c>
      <c r="X10" s="147">
        <v>0.34399999999999997</v>
      </c>
      <c r="Y10" s="30">
        <f t="shared" si="10"/>
        <v>3.7450980392156872</v>
      </c>
      <c r="Z10" s="20">
        <v>62.43</v>
      </c>
      <c r="AA10" s="23">
        <f t="shared" si="11"/>
        <v>3.2510275055327229</v>
      </c>
      <c r="AB10" s="31">
        <v>87.37</v>
      </c>
      <c r="AC10" s="32">
        <f t="shared" si="12"/>
        <v>4.9816650148662038</v>
      </c>
      <c r="AD10" s="179">
        <v>12.11</v>
      </c>
      <c r="AE10" s="32">
        <f t="shared" si="13"/>
        <v>2.9917669411019627</v>
      </c>
      <c r="AF10" s="31">
        <v>43.8</v>
      </c>
      <c r="AG10" s="33">
        <f t="shared" si="14"/>
        <v>3.3375931842385516</v>
      </c>
      <c r="AH10" s="31">
        <v>52.65</v>
      </c>
      <c r="AI10" s="33">
        <f t="shared" si="15"/>
        <v>2.7625488917861798</v>
      </c>
      <c r="AJ10" s="29">
        <v>7.96</v>
      </c>
      <c r="AK10" s="23">
        <f t="shared" si="16"/>
        <v>3.091295116772824</v>
      </c>
      <c r="AL10" s="29">
        <v>70.56</v>
      </c>
      <c r="AM10" s="34">
        <f t="shared" si="17"/>
        <v>4.0305927342256211</v>
      </c>
      <c r="AN10" s="20">
        <v>97.68</v>
      </c>
      <c r="AO10" s="35">
        <f t="shared" si="18"/>
        <v>5.6250604741170784</v>
      </c>
      <c r="AP10" s="20">
        <v>77.94</v>
      </c>
      <c r="AQ10" s="33">
        <f t="shared" si="19"/>
        <v>4.7858966177409057</v>
      </c>
      <c r="AR10" s="20">
        <v>59.41</v>
      </c>
      <c r="AS10" s="32">
        <f t="shared" si="20"/>
        <v>3.8594136347580354</v>
      </c>
      <c r="AT10" s="33">
        <v>63.269772581845722</v>
      </c>
      <c r="AU10" s="32">
        <f t="shared" si="21"/>
        <v>2.921236919222352</v>
      </c>
      <c r="AV10" s="20">
        <v>1.0084525357607281</v>
      </c>
      <c r="AW10" s="20">
        <f t="shared" si="22"/>
        <v>3.7978286181061351</v>
      </c>
      <c r="AX10" s="20">
        <v>0.87983678063880688</v>
      </c>
      <c r="AY10" s="20">
        <f t="shared" si="23"/>
        <v>1.6373536247237697</v>
      </c>
      <c r="AZ10" s="20">
        <v>0.95616328172129494</v>
      </c>
      <c r="BA10" s="20">
        <f t="shared" si="24"/>
        <v>2.9115600698225337</v>
      </c>
      <c r="BB10" s="37">
        <v>0.9466501240694789</v>
      </c>
      <c r="BC10" s="37">
        <f t="shared" si="25"/>
        <v>3.0930062588995368</v>
      </c>
      <c r="BD10" s="20">
        <v>0.55000000000000004</v>
      </c>
      <c r="BE10" s="32">
        <f t="shared" si="26"/>
        <v>2.3049853372434019</v>
      </c>
      <c r="BF10" s="119">
        <v>57.5</v>
      </c>
      <c r="BG10" s="38">
        <f t="shared" si="27"/>
        <v>3.6816062565799372</v>
      </c>
      <c r="BH10" s="119">
        <v>82.93</v>
      </c>
      <c r="BI10" s="38">
        <f t="shared" si="28"/>
        <v>4.4867141931302665</v>
      </c>
      <c r="BJ10" s="119">
        <v>49.29</v>
      </c>
      <c r="BK10" s="38">
        <f t="shared" si="29"/>
        <v>2.687486538875727</v>
      </c>
      <c r="BP10" s="42">
        <v>1</v>
      </c>
      <c r="BQ10" s="42" t="s">
        <v>74</v>
      </c>
      <c r="BR10" s="43">
        <f t="shared" ref="BR10:BR43" si="30">(E6+G6+I6+K6+M6+O6+Q6+S6+U6+W6)/10</f>
        <v>1.81782065388598</v>
      </c>
      <c r="BS10" s="43">
        <f t="shared" ref="BS10:BS43" si="31">(Y6+AA6+AC6+AE6+AG6+AI6+AK6+AM6+((AO6+AQ6+AS6)/3)+AU6+((AW6+AY6+BA6)/3)+BC6+BE6)/13</f>
        <v>3.4264648401617444</v>
      </c>
      <c r="BT10" s="43">
        <f>(BG6+BI6+BK6)/3</f>
        <v>4.817188077851184</v>
      </c>
      <c r="BU10" s="43">
        <f>BR10/3</f>
        <v>0.60594021796199338</v>
      </c>
      <c r="BV10" s="43">
        <f t="shared" ref="BV10:BW25" si="32">BS10/3</f>
        <v>1.1421549467205814</v>
      </c>
      <c r="BW10" s="43">
        <f t="shared" si="32"/>
        <v>1.6057293592837281</v>
      </c>
      <c r="BX10" s="43">
        <f>SUM(BU10:BW10)</f>
        <v>3.3538245239663027</v>
      </c>
      <c r="BY10">
        <f>ABS(BR10-BS10)</f>
        <v>1.6086441862757643</v>
      </c>
      <c r="BZ10">
        <f>ABS(BS10-BT10)</f>
        <v>1.3907232376894396</v>
      </c>
      <c r="CA10">
        <f>ABS(BT10-BR10)</f>
        <v>2.9993674239652037</v>
      </c>
      <c r="CB10">
        <f>SUM(BY10:CA10)</f>
        <v>5.9987348479304075</v>
      </c>
      <c r="CC10">
        <f>-5*((CB10-$CB$24)/($CB$33-$CB$24))+6</f>
        <v>2.1484249522703394</v>
      </c>
      <c r="CD10">
        <f>((3*BX10)/4)+(CC10/4)</f>
        <v>3.0524746310423119</v>
      </c>
    </row>
    <row r="11" spans="1:82" ht="15.5" x14ac:dyDescent="0.35">
      <c r="A11" s="20">
        <v>6</v>
      </c>
      <c r="B11" s="20" t="s">
        <v>79</v>
      </c>
      <c r="C11" s="20">
        <v>2015</v>
      </c>
      <c r="D11" s="20">
        <v>2.98</v>
      </c>
      <c r="E11" s="20">
        <f t="shared" si="0"/>
        <v>2.347051336444633</v>
      </c>
      <c r="F11" s="21">
        <v>71.643261220257656</v>
      </c>
      <c r="G11" s="22">
        <f t="shared" si="1"/>
        <v>1.8871233627287267</v>
      </c>
      <c r="H11" s="20">
        <v>50.53</v>
      </c>
      <c r="I11" s="23">
        <f t="shared" si="2"/>
        <v>3.9743119266055045</v>
      </c>
      <c r="J11" s="24">
        <v>326962914267.62122</v>
      </c>
      <c r="K11" s="25">
        <f t="shared" si="3"/>
        <v>1.2400870675459643</v>
      </c>
      <c r="L11" s="20">
        <v>103617.95</v>
      </c>
      <c r="M11" s="27">
        <f t="shared" si="4"/>
        <v>3.0297281924499027</v>
      </c>
      <c r="N11" s="20">
        <v>75989.09</v>
      </c>
      <c r="O11" s="27">
        <f t="shared" si="5"/>
        <v>1.5859282935826746</v>
      </c>
      <c r="P11" s="20">
        <v>74437.83</v>
      </c>
      <c r="Q11" s="27">
        <f t="shared" si="6"/>
        <v>1.3053825664709031</v>
      </c>
      <c r="R11" s="37">
        <v>4.7027708840468003</v>
      </c>
      <c r="S11" s="27">
        <f t="shared" si="7"/>
        <v>1.6939627984699086</v>
      </c>
      <c r="T11" s="24">
        <v>46593237269.663033</v>
      </c>
      <c r="U11" s="27">
        <f t="shared" si="8"/>
        <v>1.163759391637218</v>
      </c>
      <c r="V11" s="24">
        <v>9065505423.048912</v>
      </c>
      <c r="W11" s="39">
        <f t="shared" si="9"/>
        <v>1.0079619067918619</v>
      </c>
      <c r="X11" s="149">
        <v>0.33400000000000002</v>
      </c>
      <c r="Y11" s="30">
        <f t="shared" si="10"/>
        <v>4.0718954248366011</v>
      </c>
      <c r="Z11" s="20">
        <v>70.36</v>
      </c>
      <c r="AA11" s="23">
        <f t="shared" si="11"/>
        <v>4.5045842554536843</v>
      </c>
      <c r="AB11" s="31">
        <v>90.58</v>
      </c>
      <c r="AC11" s="32">
        <f t="shared" si="12"/>
        <v>5.2467789890981162</v>
      </c>
      <c r="AD11" s="179">
        <v>12.51</v>
      </c>
      <c r="AE11" s="32">
        <f t="shared" si="13"/>
        <v>2.8651044965167825</v>
      </c>
      <c r="AF11" s="31">
        <v>45.09</v>
      </c>
      <c r="AG11" s="33">
        <f t="shared" si="14"/>
        <v>3.4234558040468586</v>
      </c>
      <c r="AH11" s="31">
        <v>55.35</v>
      </c>
      <c r="AI11" s="33">
        <f t="shared" si="15"/>
        <v>2.9825619295958279</v>
      </c>
      <c r="AJ11" s="40">
        <v>7.77</v>
      </c>
      <c r="AK11" s="23">
        <f t="shared" si="16"/>
        <v>2.8895966029723987</v>
      </c>
      <c r="AL11" s="40">
        <v>69.14</v>
      </c>
      <c r="AM11" s="34">
        <f t="shared" si="17"/>
        <v>3.3518164435946454</v>
      </c>
      <c r="AN11" s="20">
        <v>96.41</v>
      </c>
      <c r="AO11" s="35">
        <f t="shared" si="18"/>
        <v>5.3178519593613913</v>
      </c>
      <c r="AP11" s="20">
        <v>76.180000000000007</v>
      </c>
      <c r="AQ11" s="33">
        <f t="shared" si="19"/>
        <v>4.5051052967453753</v>
      </c>
      <c r="AR11" s="20">
        <v>58.27</v>
      </c>
      <c r="AS11" s="32">
        <f t="shared" si="20"/>
        <v>3.6580713528788418</v>
      </c>
      <c r="AT11" s="33">
        <v>64.373240383550225</v>
      </c>
      <c r="AU11" s="32">
        <f t="shared" si="21"/>
        <v>3.1800595720301525</v>
      </c>
      <c r="AV11" s="20">
        <v>0.99606625258799175</v>
      </c>
      <c r="AW11" s="20">
        <f t="shared" si="22"/>
        <v>2.8659104614046358</v>
      </c>
      <c r="AX11" s="20">
        <v>0.95749325799409268</v>
      </c>
      <c r="AY11" s="20">
        <f t="shared" si="23"/>
        <v>3.2021066519929406</v>
      </c>
      <c r="AZ11" s="20">
        <v>0.90952225130890063</v>
      </c>
      <c r="BA11" s="20">
        <f t="shared" si="24"/>
        <v>2.3743863817749089</v>
      </c>
      <c r="BB11" s="37">
        <v>0.94545198931533814</v>
      </c>
      <c r="BC11" s="37">
        <f t="shared" si="25"/>
        <v>2.4917729709402749</v>
      </c>
      <c r="BD11" s="20">
        <v>0.629</v>
      </c>
      <c r="BE11" s="32">
        <f t="shared" si="26"/>
        <v>3.4633431085043984</v>
      </c>
      <c r="BF11" s="119">
        <v>86.67</v>
      </c>
      <c r="BG11" s="38">
        <f t="shared" si="27"/>
        <v>5.875169198375696</v>
      </c>
      <c r="BH11" s="119">
        <v>79.64</v>
      </c>
      <c r="BI11" s="38">
        <f t="shared" si="28"/>
        <v>4.1313458630373736</v>
      </c>
      <c r="BJ11" s="119">
        <v>47.92</v>
      </c>
      <c r="BK11" s="38">
        <f t="shared" si="29"/>
        <v>2.5399526168425592</v>
      </c>
      <c r="BP11" s="42">
        <v>2</v>
      </c>
      <c r="BQ11" s="42" t="s">
        <v>75</v>
      </c>
      <c r="BR11" s="43">
        <f t="shared" si="30"/>
        <v>2.1179021295675562</v>
      </c>
      <c r="BS11" s="43">
        <f t="shared" si="31"/>
        <v>3.7605594533627662</v>
      </c>
      <c r="BT11" s="43">
        <f t="shared" ref="BT11:BT43" si="33">(BG7+BI7+BK7)/3</f>
        <v>4.3072499929977344</v>
      </c>
      <c r="BU11" s="43">
        <f t="shared" ref="BU11:BW43" si="34">BR11/3</f>
        <v>0.70596737652251873</v>
      </c>
      <c r="BV11" s="43">
        <f t="shared" si="32"/>
        <v>1.2535198177875888</v>
      </c>
      <c r="BW11" s="43">
        <f t="shared" si="32"/>
        <v>1.4357499976659114</v>
      </c>
      <c r="BX11" s="43">
        <f t="shared" ref="BX11:BX43" si="35">SUM(BU11:BW11)</f>
        <v>3.3952371919760189</v>
      </c>
      <c r="BY11">
        <f t="shared" ref="BY11:BZ43" si="36">ABS(BR11-BS11)</f>
        <v>1.64265732379521</v>
      </c>
      <c r="BZ11">
        <f t="shared" si="36"/>
        <v>0.54669053963496816</v>
      </c>
      <c r="CA11">
        <f t="shared" ref="CA11:CA43" si="37">ABS(BT11-BR11)</f>
        <v>2.1893478634301782</v>
      </c>
      <c r="CB11">
        <f t="shared" ref="CB11:CB43" si="38">SUM(BY11:CA11)</f>
        <v>4.3786957268603564</v>
      </c>
      <c r="CC11">
        <f t="shared" ref="CC11:CC43" si="39">-5*((CB11-$CB$24)/($CB$33-$CB$24))+6</f>
        <v>3.280699767373862</v>
      </c>
      <c r="CD11">
        <f t="shared" ref="CD11:CD43" si="40">((3*BX11)/4)+(CC11/4)</f>
        <v>3.3666028358254798</v>
      </c>
    </row>
    <row r="12" spans="1:82" ht="15.5" x14ac:dyDescent="0.35">
      <c r="A12" s="20">
        <v>7</v>
      </c>
      <c r="B12" s="20" t="s">
        <v>80</v>
      </c>
      <c r="C12" s="20">
        <v>2015</v>
      </c>
      <c r="D12" s="20">
        <v>3.44</v>
      </c>
      <c r="E12" s="20">
        <f t="shared" si="0"/>
        <v>2.4446330080610945</v>
      </c>
      <c r="F12" s="21">
        <v>97.309967973934121</v>
      </c>
      <c r="G12" s="22">
        <f t="shared" si="1"/>
        <v>2.3288409342556111</v>
      </c>
      <c r="H12" s="20">
        <v>48.58</v>
      </c>
      <c r="I12" s="23">
        <f t="shared" si="2"/>
        <v>4.3321100917431199</v>
      </c>
      <c r="J12" s="24">
        <v>237287422697.58759</v>
      </c>
      <c r="K12" s="25">
        <f t="shared" si="3"/>
        <v>1.1101638691390749</v>
      </c>
      <c r="L12" s="20">
        <v>12657.37</v>
      </c>
      <c r="M12" s="27">
        <f t="shared" si="4"/>
        <v>1.1702055008772541</v>
      </c>
      <c r="N12" s="20">
        <v>4182.0107699999999</v>
      </c>
      <c r="O12" s="27">
        <f t="shared" si="5"/>
        <v>1.0137143356192648</v>
      </c>
      <c r="P12" s="20">
        <v>18237.064670000003</v>
      </c>
      <c r="Q12" s="27">
        <f t="shared" si="6"/>
        <v>1.0385020465456869</v>
      </c>
      <c r="R12" s="37">
        <v>6.8334582268845603</v>
      </c>
      <c r="S12" s="27">
        <f t="shared" si="7"/>
        <v>2.0118406875955692</v>
      </c>
      <c r="T12" s="24">
        <v>51510700596.371422</v>
      </c>
      <c r="U12" s="27">
        <f t="shared" si="8"/>
        <v>1.1945934322281855</v>
      </c>
      <c r="V12" s="24">
        <v>22529994741.49234</v>
      </c>
      <c r="W12" s="39">
        <f t="shared" si="9"/>
        <v>1.0427893401218464</v>
      </c>
      <c r="X12" s="147">
        <v>0.371</v>
      </c>
      <c r="Y12" s="30">
        <f t="shared" si="10"/>
        <v>2.8627450980392157</v>
      </c>
      <c r="Z12" s="20">
        <v>68.86</v>
      </c>
      <c r="AA12" s="23">
        <f t="shared" si="11"/>
        <v>4.2674675940562761</v>
      </c>
      <c r="AB12" s="31">
        <v>93.62</v>
      </c>
      <c r="AC12" s="32">
        <f t="shared" si="12"/>
        <v>5.4978526593987453</v>
      </c>
      <c r="AD12" s="179">
        <v>18.149999999999999</v>
      </c>
      <c r="AE12" s="32">
        <f t="shared" si="13"/>
        <v>1.0791640278657377</v>
      </c>
      <c r="AF12" s="31">
        <v>26.44</v>
      </c>
      <c r="AG12" s="33">
        <f t="shared" si="14"/>
        <v>2.1821086261980831</v>
      </c>
      <c r="AH12" s="44">
        <v>31.02</v>
      </c>
      <c r="AI12" s="33">
        <f t="shared" si="15"/>
        <v>1</v>
      </c>
      <c r="AJ12" s="29">
        <v>8.2899999999999991</v>
      </c>
      <c r="AK12" s="23">
        <f t="shared" si="16"/>
        <v>3.4416135881104029</v>
      </c>
      <c r="AL12" s="29">
        <v>68.5</v>
      </c>
      <c r="AM12" s="34">
        <f t="shared" si="17"/>
        <v>3.0458891013384313</v>
      </c>
      <c r="AN12" s="20">
        <v>98.1</v>
      </c>
      <c r="AO12" s="35">
        <f t="shared" si="18"/>
        <v>5.7266569908079319</v>
      </c>
      <c r="AP12" s="20">
        <v>76.88</v>
      </c>
      <c r="AQ12" s="33">
        <f t="shared" si="19"/>
        <v>4.6167836630504144</v>
      </c>
      <c r="AR12" s="20">
        <v>64.97</v>
      </c>
      <c r="AS12" s="32">
        <f t="shared" si="20"/>
        <v>4.8413987990109497</v>
      </c>
      <c r="AT12" s="33">
        <v>67.197793950454539</v>
      </c>
      <c r="AU12" s="32">
        <f t="shared" si="21"/>
        <v>3.842569566480972</v>
      </c>
      <c r="AV12" s="20">
        <v>0.97892507814863361</v>
      </c>
      <c r="AW12" s="20">
        <f t="shared" si="22"/>
        <v>1.5762441858598886</v>
      </c>
      <c r="AX12" s="20">
        <v>0.94209663176485448</v>
      </c>
      <c r="AY12" s="20">
        <f t="shared" si="23"/>
        <v>2.891869588422447</v>
      </c>
      <c r="AZ12" s="20">
        <v>0.9117215041128085</v>
      </c>
      <c r="BA12" s="20">
        <f t="shared" si="24"/>
        <v>2.3997155979002529</v>
      </c>
      <c r="BB12" s="37">
        <v>0.94494892167990907</v>
      </c>
      <c r="BC12" s="37">
        <f t="shared" si="25"/>
        <v>2.2393297399350818</v>
      </c>
      <c r="BD12" s="20">
        <v>0.65600000000000003</v>
      </c>
      <c r="BE12" s="32">
        <f t="shared" si="26"/>
        <v>3.8592375366568912</v>
      </c>
      <c r="BF12" s="123">
        <v>88.33</v>
      </c>
      <c r="BG12" s="38">
        <f t="shared" si="27"/>
        <v>6</v>
      </c>
      <c r="BH12" s="119">
        <v>92.51</v>
      </c>
      <c r="BI12" s="38">
        <f t="shared" si="28"/>
        <v>5.5214949233095707</v>
      </c>
      <c r="BJ12" s="119">
        <v>56.68</v>
      </c>
      <c r="BK12" s="38">
        <f t="shared" si="29"/>
        <v>3.4833082059013574</v>
      </c>
      <c r="BP12" s="42">
        <v>3</v>
      </c>
      <c r="BQ12" s="42" t="s">
        <v>76</v>
      </c>
      <c r="BR12" s="43">
        <f t="shared" si="30"/>
        <v>2.0506825131895994</v>
      </c>
      <c r="BS12" s="43">
        <f t="shared" si="31"/>
        <v>3.4620313257508437</v>
      </c>
      <c r="BT12" s="43">
        <f t="shared" si="33"/>
        <v>3.4692647730035708</v>
      </c>
      <c r="BU12" s="43">
        <f t="shared" si="34"/>
        <v>0.68356083772986642</v>
      </c>
      <c r="BV12" s="43">
        <f t="shared" si="32"/>
        <v>1.1540104419169479</v>
      </c>
      <c r="BW12" s="43">
        <f t="shared" si="32"/>
        <v>1.1564215910011904</v>
      </c>
      <c r="BX12" s="43">
        <f t="shared" si="35"/>
        <v>2.9939928706480048</v>
      </c>
      <c r="BY12">
        <f t="shared" si="36"/>
        <v>1.4113488125612443</v>
      </c>
      <c r="BZ12">
        <f t="shared" si="36"/>
        <v>7.233447252727121E-3</v>
      </c>
      <c r="CA12">
        <f t="shared" si="37"/>
        <v>1.4185822598139715</v>
      </c>
      <c r="CB12">
        <f t="shared" si="38"/>
        <v>2.8371645196279429</v>
      </c>
      <c r="CC12">
        <f t="shared" si="39"/>
        <v>4.3581039732010112</v>
      </c>
      <c r="CD12">
        <f t="shared" si="40"/>
        <v>3.3350206462862566</v>
      </c>
    </row>
    <row r="13" spans="1:82" ht="15.5" x14ac:dyDescent="0.35">
      <c r="A13" s="20">
        <v>8</v>
      </c>
      <c r="B13" s="20" t="s">
        <v>81</v>
      </c>
      <c r="C13" s="20">
        <v>2015</v>
      </c>
      <c r="D13" s="20">
        <v>3.95</v>
      </c>
      <c r="E13" s="20">
        <f t="shared" si="0"/>
        <v>2.5528213831141282</v>
      </c>
      <c r="F13" s="21">
        <v>91.039326012424723</v>
      </c>
      <c r="G13" s="22">
        <f t="shared" si="1"/>
        <v>2.2209247623160318</v>
      </c>
      <c r="H13" s="20">
        <v>49.57</v>
      </c>
      <c r="I13" s="23">
        <f t="shared" si="2"/>
        <v>4.1504587155963302</v>
      </c>
      <c r="J13" s="24">
        <v>356966917792.8924</v>
      </c>
      <c r="K13" s="25">
        <f t="shared" si="3"/>
        <v>1.283557318277408</v>
      </c>
      <c r="L13" s="20">
        <v>75824.793689999991</v>
      </c>
      <c r="M13" s="27">
        <f t="shared" si="4"/>
        <v>2.4615479452607296</v>
      </c>
      <c r="N13" s="20">
        <v>53807.66032000001</v>
      </c>
      <c r="O13" s="27">
        <f t="shared" si="5"/>
        <v>1.4091696256827402</v>
      </c>
      <c r="P13" s="20">
        <v>69904.46259000001</v>
      </c>
      <c r="Q13" s="27">
        <f t="shared" si="6"/>
        <v>1.2838549690389336</v>
      </c>
      <c r="R13" s="37">
        <v>8.2024403746426202</v>
      </c>
      <c r="S13" s="27">
        <f t="shared" si="7"/>
        <v>2.2160795482819351</v>
      </c>
      <c r="T13" s="24">
        <v>47498247153.949226</v>
      </c>
      <c r="U13" s="27">
        <f t="shared" si="8"/>
        <v>1.169434088051474</v>
      </c>
      <c r="V13" s="24">
        <v>7952020265.9858913</v>
      </c>
      <c r="W13" s="39">
        <f t="shared" si="9"/>
        <v>1.0050817507640784</v>
      </c>
      <c r="X13" s="149">
        <v>0.35199999999999998</v>
      </c>
      <c r="Y13" s="30">
        <f t="shared" si="10"/>
        <v>3.4836601307189548</v>
      </c>
      <c r="Z13" s="20">
        <v>62.01</v>
      </c>
      <c r="AA13" s="23">
        <f t="shared" si="11"/>
        <v>3.1846348403414484</v>
      </c>
      <c r="AB13" s="31">
        <v>91.3</v>
      </c>
      <c r="AC13" s="32">
        <f t="shared" si="12"/>
        <v>5.3062438057482657</v>
      </c>
      <c r="AD13" s="179">
        <v>9.25</v>
      </c>
      <c r="AE13" s="32">
        <f t="shared" si="13"/>
        <v>3.8974034198860035</v>
      </c>
      <c r="AF13" s="31">
        <v>32.79</v>
      </c>
      <c r="AG13" s="33">
        <f t="shared" si="14"/>
        <v>2.6047657082002127</v>
      </c>
      <c r="AH13" s="31">
        <v>45</v>
      </c>
      <c r="AI13" s="33">
        <f t="shared" si="15"/>
        <v>2.1391786179921777</v>
      </c>
      <c r="AJ13" s="40">
        <v>7.56</v>
      </c>
      <c r="AK13" s="23">
        <f t="shared" si="16"/>
        <v>2.6666666666666661</v>
      </c>
      <c r="AL13" s="40">
        <v>69.900000000000006</v>
      </c>
      <c r="AM13" s="34">
        <f t="shared" si="17"/>
        <v>3.7151051625239022</v>
      </c>
      <c r="AN13" s="20">
        <v>98.32</v>
      </c>
      <c r="AO13" s="35">
        <f t="shared" si="18"/>
        <v>5.7798742138364751</v>
      </c>
      <c r="AP13" s="20">
        <v>78.2</v>
      </c>
      <c r="AQ13" s="33">
        <f t="shared" si="19"/>
        <v>4.8273771537970651</v>
      </c>
      <c r="AR13" s="20">
        <v>58.39</v>
      </c>
      <c r="AS13" s="32">
        <f t="shared" si="20"/>
        <v>3.6792652772871777</v>
      </c>
      <c r="AT13" s="33">
        <v>62.226630936679697</v>
      </c>
      <c r="AU13" s="32">
        <f t="shared" si="21"/>
        <v>2.676564000412109</v>
      </c>
      <c r="AV13" s="20">
        <v>0.98756822316555481</v>
      </c>
      <c r="AW13" s="20">
        <f t="shared" si="22"/>
        <v>2.226536421225723</v>
      </c>
      <c r="AX13" s="20">
        <v>1.0191115702479339</v>
      </c>
      <c r="AY13" s="20">
        <f t="shared" si="23"/>
        <v>4.4436958138769658</v>
      </c>
      <c r="AZ13" s="20">
        <v>0.93263992075284796</v>
      </c>
      <c r="BA13" s="20">
        <f t="shared" si="24"/>
        <v>2.6406370122706511</v>
      </c>
      <c r="BB13" s="37">
        <v>0.9460211463550362</v>
      </c>
      <c r="BC13" s="37">
        <f t="shared" si="25"/>
        <v>2.7773803762510667</v>
      </c>
      <c r="BD13" s="20">
        <v>0.52100000000000002</v>
      </c>
      <c r="BE13" s="32">
        <f t="shared" si="26"/>
        <v>1.879765395894428</v>
      </c>
      <c r="BF13" s="119">
        <v>71.849999999999994</v>
      </c>
      <c r="BG13" s="38">
        <f t="shared" si="27"/>
        <v>4.7607158971273869</v>
      </c>
      <c r="BH13" s="119">
        <v>82.26</v>
      </c>
      <c r="BI13" s="38">
        <f t="shared" si="28"/>
        <v>4.4143443508317137</v>
      </c>
      <c r="BJ13" s="119">
        <v>42.01</v>
      </c>
      <c r="BK13" s="38">
        <f t="shared" si="29"/>
        <v>1.9035106612104244</v>
      </c>
      <c r="BP13" s="42">
        <v>4</v>
      </c>
      <c r="BQ13" s="42" t="s">
        <v>77</v>
      </c>
      <c r="BR13" s="43">
        <f t="shared" si="30"/>
        <v>2.023444086033765</v>
      </c>
      <c r="BS13" s="43">
        <f t="shared" si="31"/>
        <v>3.5275746721349197</v>
      </c>
      <c r="BT13" s="43">
        <f t="shared" si="33"/>
        <v>2.6462941615972593</v>
      </c>
      <c r="BU13" s="43">
        <f t="shared" si="34"/>
        <v>0.67448136201125497</v>
      </c>
      <c r="BV13" s="43">
        <f t="shared" si="32"/>
        <v>1.1758582240449733</v>
      </c>
      <c r="BW13" s="43">
        <f t="shared" si="32"/>
        <v>0.88209805386575313</v>
      </c>
      <c r="BX13" s="43">
        <f t="shared" si="35"/>
        <v>2.7324376399219816</v>
      </c>
      <c r="BY13">
        <f t="shared" si="36"/>
        <v>1.5041305861011547</v>
      </c>
      <c r="BZ13">
        <f t="shared" si="36"/>
        <v>0.88128051053766043</v>
      </c>
      <c r="CA13">
        <f t="shared" si="37"/>
        <v>0.62285007556349425</v>
      </c>
      <c r="CB13">
        <f t="shared" si="38"/>
        <v>3.0082611722023094</v>
      </c>
      <c r="CC13">
        <f t="shared" si="39"/>
        <v>4.2385214099537034</v>
      </c>
      <c r="CD13">
        <f t="shared" si="40"/>
        <v>3.1089585824299122</v>
      </c>
    </row>
    <row r="14" spans="1:82" ht="15.5" x14ac:dyDescent="0.35">
      <c r="A14" s="20">
        <v>9</v>
      </c>
      <c r="B14" s="20" t="s">
        <v>82</v>
      </c>
      <c r="C14" s="20">
        <v>2015</v>
      </c>
      <c r="D14" s="20">
        <v>1.89</v>
      </c>
      <c r="E14" s="20">
        <f t="shared" si="0"/>
        <v>2.1158252015273655</v>
      </c>
      <c r="F14" s="21">
        <v>89.091913653729478</v>
      </c>
      <c r="G14" s="22">
        <f t="shared" si="1"/>
        <v>2.1874102851335984</v>
      </c>
      <c r="H14" s="20">
        <v>45.65</v>
      </c>
      <c r="I14" s="23">
        <f t="shared" si="2"/>
        <v>4.8697247706422022</v>
      </c>
      <c r="J14" s="24">
        <v>196457861317.99716</v>
      </c>
      <c r="K14" s="25">
        <f t="shared" si="3"/>
        <v>1.0510093876736013</v>
      </c>
      <c r="L14" s="20">
        <v>15201.597450000001</v>
      </c>
      <c r="M14" s="27">
        <f t="shared" si="4"/>
        <v>1.2222175777109443</v>
      </c>
      <c r="N14" s="20">
        <v>14207.788740000002</v>
      </c>
      <c r="O14" s="27">
        <f t="shared" si="5"/>
        <v>1.0936074346757052</v>
      </c>
      <c r="P14" s="20">
        <v>14215.822659999996</v>
      </c>
      <c r="Q14" s="27">
        <f t="shared" si="6"/>
        <v>1.0194063785050054</v>
      </c>
      <c r="R14" s="37">
        <v>3.3808693344008698</v>
      </c>
      <c r="S14" s="27">
        <f t="shared" si="7"/>
        <v>1.4967479064558886</v>
      </c>
      <c r="T14" s="24">
        <v>29473820194.673332</v>
      </c>
      <c r="U14" s="27">
        <f t="shared" si="8"/>
        <v>1.0564152660355191</v>
      </c>
      <c r="V14" s="24">
        <v>23310696532.644466</v>
      </c>
      <c r="W14" s="39">
        <f t="shared" si="9"/>
        <v>1.0448087141165738</v>
      </c>
      <c r="X14" s="45">
        <v>0.27500000000000002</v>
      </c>
      <c r="Y14" s="30">
        <f t="shared" si="10"/>
        <v>6</v>
      </c>
      <c r="Z14" s="20">
        <v>56.29</v>
      </c>
      <c r="AA14" s="23">
        <f t="shared" si="11"/>
        <v>2.2804299715460008</v>
      </c>
      <c r="AB14" s="31">
        <v>96.5</v>
      </c>
      <c r="AC14" s="32">
        <f t="shared" si="12"/>
        <v>5.7357119259993388</v>
      </c>
      <c r="AD14" s="179">
        <v>2.77</v>
      </c>
      <c r="AE14" s="32">
        <f t="shared" si="13"/>
        <v>5.9493350221659274</v>
      </c>
      <c r="AF14" s="31">
        <v>70.819999999999993</v>
      </c>
      <c r="AG14" s="33">
        <f t="shared" si="14"/>
        <v>5.1360489882854097</v>
      </c>
      <c r="AH14" s="31">
        <v>61.34</v>
      </c>
      <c r="AI14" s="33">
        <f t="shared" si="15"/>
        <v>3.4706649282920474</v>
      </c>
      <c r="AJ14" s="29">
        <v>7.46</v>
      </c>
      <c r="AK14" s="23">
        <f t="shared" si="16"/>
        <v>2.5605095541401273</v>
      </c>
      <c r="AL14" s="29">
        <v>69.88</v>
      </c>
      <c r="AM14" s="34">
        <f t="shared" si="17"/>
        <v>3.7055449330783903</v>
      </c>
      <c r="AN14" s="20">
        <v>96.66</v>
      </c>
      <c r="AO14" s="35">
        <f t="shared" si="18"/>
        <v>5.378326076439282</v>
      </c>
      <c r="AP14" s="20">
        <v>72.42</v>
      </c>
      <c r="AQ14" s="33">
        <f t="shared" si="19"/>
        <v>3.9052329291640082</v>
      </c>
      <c r="AR14" s="20">
        <v>57.02</v>
      </c>
      <c r="AS14" s="32">
        <f t="shared" si="20"/>
        <v>3.4373013069586724</v>
      </c>
      <c r="AT14" s="33">
        <v>62.512423355909107</v>
      </c>
      <c r="AU14" s="32">
        <f t="shared" si="21"/>
        <v>2.7435977208188627</v>
      </c>
      <c r="AV14" s="20">
        <v>0.99473738520276556</v>
      </c>
      <c r="AW14" s="20">
        <f t="shared" si="22"/>
        <v>2.7659292461465679</v>
      </c>
      <c r="AX14" s="20">
        <v>0.95890781292241134</v>
      </c>
      <c r="AY14" s="20">
        <f t="shared" si="23"/>
        <v>3.2306094785659067</v>
      </c>
      <c r="AZ14" s="20">
        <v>0.96132691646613955</v>
      </c>
      <c r="BA14" s="20">
        <f t="shared" si="24"/>
        <v>2.9710306410147593</v>
      </c>
      <c r="BB14" s="37">
        <v>0.94655532359081429</v>
      </c>
      <c r="BC14" s="37">
        <f t="shared" si="25"/>
        <v>3.0454346453638688</v>
      </c>
      <c r="BD14" s="20">
        <v>0.70199999999999996</v>
      </c>
      <c r="BE14" s="32">
        <f t="shared" si="26"/>
        <v>4.5337243401759526</v>
      </c>
      <c r="BF14" s="119">
        <v>81.67</v>
      </c>
      <c r="BG14" s="38">
        <f t="shared" si="27"/>
        <v>5.4991728079410445</v>
      </c>
      <c r="BH14" s="119">
        <v>95.61</v>
      </c>
      <c r="BI14" s="38">
        <f t="shared" si="28"/>
        <v>5.8563404623028736</v>
      </c>
      <c r="BJ14" s="119">
        <v>45.2</v>
      </c>
      <c r="BK14" s="38">
        <f t="shared" si="29"/>
        <v>2.2470385526599186</v>
      </c>
      <c r="BP14" s="42">
        <v>5</v>
      </c>
      <c r="BQ14" s="42" t="s">
        <v>78</v>
      </c>
      <c r="BR14" s="43">
        <f t="shared" si="30"/>
        <v>1.8761303905861824</v>
      </c>
      <c r="BS14" s="43">
        <f t="shared" si="31"/>
        <v>3.3884502786816304</v>
      </c>
      <c r="BT14" s="43">
        <f t="shared" si="33"/>
        <v>3.618602329528644</v>
      </c>
      <c r="BU14" s="43">
        <f t="shared" si="34"/>
        <v>0.62537679686206082</v>
      </c>
      <c r="BV14" s="43">
        <f t="shared" si="32"/>
        <v>1.1294834262272102</v>
      </c>
      <c r="BW14" s="43">
        <f t="shared" si="32"/>
        <v>1.2062007765095479</v>
      </c>
      <c r="BX14" s="43">
        <f t="shared" si="35"/>
        <v>2.9610609995988186</v>
      </c>
      <c r="BY14">
        <f t="shared" si="36"/>
        <v>1.512319888095448</v>
      </c>
      <c r="BZ14">
        <f t="shared" si="36"/>
        <v>0.23015205084701362</v>
      </c>
      <c r="CA14">
        <f t="shared" si="37"/>
        <v>1.7424719389424617</v>
      </c>
      <c r="CB14">
        <f t="shared" si="38"/>
        <v>3.4849438778849233</v>
      </c>
      <c r="CC14">
        <f t="shared" si="39"/>
        <v>3.9053591946589714</v>
      </c>
      <c r="CD14">
        <f t="shared" si="40"/>
        <v>3.1971355483638568</v>
      </c>
    </row>
    <row r="15" spans="1:82" ht="15.5" x14ac:dyDescent="0.35">
      <c r="A15" s="20">
        <v>10</v>
      </c>
      <c r="B15" s="20" t="s">
        <v>83</v>
      </c>
      <c r="C15" s="20">
        <v>2015</v>
      </c>
      <c r="D15" s="20">
        <v>3.03</v>
      </c>
      <c r="E15" s="20">
        <f t="shared" si="0"/>
        <v>2.3576580398812048</v>
      </c>
      <c r="F15" s="46">
        <v>310.62854359873728</v>
      </c>
      <c r="G15" s="22">
        <f t="shared" si="1"/>
        <v>6</v>
      </c>
      <c r="H15" s="20">
        <v>49.01</v>
      </c>
      <c r="I15" s="23">
        <f t="shared" si="2"/>
        <v>4.2532110091743123</v>
      </c>
      <c r="J15" s="24">
        <v>205867296454.19394</v>
      </c>
      <c r="K15" s="25">
        <f t="shared" si="3"/>
        <v>1.0646419185545959</v>
      </c>
      <c r="L15" s="20">
        <v>31106.542240000002</v>
      </c>
      <c r="M15" s="27">
        <f t="shared" si="4"/>
        <v>1.5473650838637765</v>
      </c>
      <c r="N15" s="20">
        <v>87963.758879999994</v>
      </c>
      <c r="O15" s="27">
        <f t="shared" si="5"/>
        <v>1.6813516522348027</v>
      </c>
      <c r="P15" s="20">
        <v>36061.049880000006</v>
      </c>
      <c r="Q15" s="27">
        <f t="shared" si="6"/>
        <v>1.1231427878603775</v>
      </c>
      <c r="R15" s="37">
        <v>8.5703413538893205</v>
      </c>
      <c r="S15" s="27">
        <f t="shared" si="7"/>
        <v>2.2709668066510806</v>
      </c>
      <c r="T15" s="24">
        <v>33345875740.288162</v>
      </c>
      <c r="U15" s="27">
        <f t="shared" si="8"/>
        <v>1.0806942712729379</v>
      </c>
      <c r="V15" s="24">
        <v>14156993191.605379</v>
      </c>
      <c r="W15" s="39">
        <f t="shared" si="9"/>
        <v>1.0211316191081647</v>
      </c>
      <c r="X15" s="149">
        <v>0.33900000000000002</v>
      </c>
      <c r="Y15" s="30">
        <f t="shared" si="10"/>
        <v>3.9084967320261432</v>
      </c>
      <c r="Z15" s="20">
        <v>62.15</v>
      </c>
      <c r="AA15" s="23">
        <f t="shared" si="11"/>
        <v>3.2067657287385396</v>
      </c>
      <c r="AB15" s="31">
        <v>92.24</v>
      </c>
      <c r="AC15" s="32">
        <f t="shared" si="12"/>
        <v>5.3838784274859597</v>
      </c>
      <c r="AD15" s="179">
        <v>5</v>
      </c>
      <c r="AE15" s="32">
        <f t="shared" si="13"/>
        <v>5.2431918936035462</v>
      </c>
      <c r="AF15" s="31">
        <v>59.66</v>
      </c>
      <c r="AG15" s="33">
        <f t="shared" si="14"/>
        <v>4.3932374866879655</v>
      </c>
      <c r="AH15" s="31">
        <v>73.3</v>
      </c>
      <c r="AI15" s="33">
        <f t="shared" si="15"/>
        <v>4.4452411994784882</v>
      </c>
      <c r="AJ15" s="40">
        <v>9.65</v>
      </c>
      <c r="AK15" s="23">
        <f t="shared" si="16"/>
        <v>4.8853503184713389</v>
      </c>
      <c r="AL15" s="40">
        <v>69.41</v>
      </c>
      <c r="AM15" s="34">
        <f t="shared" si="17"/>
        <v>3.4808795411089837</v>
      </c>
      <c r="AN15" s="20">
        <v>98.68</v>
      </c>
      <c r="AO15" s="35">
        <f t="shared" si="18"/>
        <v>5.866956942428641</v>
      </c>
      <c r="AP15" s="20">
        <v>83.77</v>
      </c>
      <c r="AQ15" s="33">
        <f t="shared" si="19"/>
        <v>5.716017868538608</v>
      </c>
      <c r="AR15" s="20">
        <v>71.23</v>
      </c>
      <c r="AS15" s="32">
        <f t="shared" si="20"/>
        <v>5.9470151889791598</v>
      </c>
      <c r="AT15" s="33">
        <v>61.031199462538545</v>
      </c>
      <c r="AU15" s="32">
        <f t="shared" si="21"/>
        <v>2.3961709115433436</v>
      </c>
      <c r="AV15" s="20">
        <v>1.0087540716612378</v>
      </c>
      <c r="AW15" s="20">
        <f t="shared" si="22"/>
        <v>3.820515551439033</v>
      </c>
      <c r="AX15" s="20">
        <v>0.99511788521076439</v>
      </c>
      <c r="AY15" s="20">
        <f t="shared" si="23"/>
        <v>3.9602307820356977</v>
      </c>
      <c r="AZ15" s="20">
        <v>0.82271857051691133</v>
      </c>
      <c r="BA15" s="20">
        <f t="shared" si="24"/>
        <v>1.3746517503815459</v>
      </c>
      <c r="BB15" s="37">
        <v>0.94620341832446075</v>
      </c>
      <c r="BC15" s="37">
        <f t="shared" si="25"/>
        <v>2.8688458604974727</v>
      </c>
      <c r="BD15" s="20">
        <v>0.49199999999999999</v>
      </c>
      <c r="BE15" s="32">
        <f t="shared" si="26"/>
        <v>1.4545454545454541</v>
      </c>
      <c r="BF15" s="119">
        <v>84.67</v>
      </c>
      <c r="BG15" s="38">
        <f t="shared" si="27"/>
        <v>5.7247706422018352</v>
      </c>
      <c r="BH15" s="119">
        <v>86.61</v>
      </c>
      <c r="BI15" s="38">
        <f t="shared" si="28"/>
        <v>4.884208252322316</v>
      </c>
      <c r="BJ15" s="119">
        <v>54.31</v>
      </c>
      <c r="BK15" s="38">
        <f t="shared" si="29"/>
        <v>3.2280852896833951</v>
      </c>
      <c r="BP15" s="42">
        <v>6</v>
      </c>
      <c r="BQ15" s="42" t="s">
        <v>79</v>
      </c>
      <c r="BR15" s="43">
        <f t="shared" si="30"/>
        <v>1.9235296842727299</v>
      </c>
      <c r="BS15" s="43">
        <f t="shared" si="31"/>
        <v>3.5214446383827518</v>
      </c>
      <c r="BT15" s="43">
        <f t="shared" si="33"/>
        <v>4.1821558927518758</v>
      </c>
      <c r="BU15" s="43">
        <f t="shared" si="34"/>
        <v>0.64117656142424329</v>
      </c>
      <c r="BV15" s="43">
        <f t="shared" si="32"/>
        <v>1.1738148794609173</v>
      </c>
      <c r="BW15" s="43">
        <f t="shared" si="32"/>
        <v>1.3940519642506253</v>
      </c>
      <c r="BX15" s="43">
        <f t="shared" si="35"/>
        <v>3.2090434051357857</v>
      </c>
      <c r="BY15">
        <f t="shared" si="36"/>
        <v>1.5979149541100219</v>
      </c>
      <c r="BZ15">
        <f t="shared" si="36"/>
        <v>0.66071125436912403</v>
      </c>
      <c r="CA15">
        <f t="shared" si="37"/>
        <v>2.258626208479146</v>
      </c>
      <c r="CB15">
        <f t="shared" si="38"/>
        <v>4.5172524169582919</v>
      </c>
      <c r="CC15">
        <f t="shared" si="39"/>
        <v>3.1838599759011892</v>
      </c>
      <c r="CD15">
        <f t="shared" si="40"/>
        <v>3.2027475478271366</v>
      </c>
    </row>
    <row r="16" spans="1:82" ht="15.5" x14ac:dyDescent="0.35">
      <c r="A16" s="20">
        <v>11</v>
      </c>
      <c r="B16" s="20" t="s">
        <v>84</v>
      </c>
      <c r="C16" s="20">
        <v>2015</v>
      </c>
      <c r="D16" s="20">
        <v>4.84</v>
      </c>
      <c r="E16" s="20">
        <f t="shared" si="0"/>
        <v>2.7416207042851086</v>
      </c>
      <c r="F16" s="21">
        <v>84.84902417337787</v>
      </c>
      <c r="G16" s="22">
        <f t="shared" si="1"/>
        <v>2.1143912236893629</v>
      </c>
      <c r="H16" s="41">
        <v>39.49</v>
      </c>
      <c r="I16" s="23">
        <f t="shared" si="2"/>
        <v>6</v>
      </c>
      <c r="J16" s="47">
        <v>3612346412229.1509</v>
      </c>
      <c r="K16" s="25">
        <f t="shared" si="3"/>
        <v>6</v>
      </c>
      <c r="L16" s="41">
        <v>4331.5823399999999</v>
      </c>
      <c r="M16" s="27">
        <f t="shared" si="4"/>
        <v>1</v>
      </c>
      <c r="N16" s="20">
        <v>387183.15397000004</v>
      </c>
      <c r="O16" s="27">
        <f t="shared" si="5"/>
        <v>4.0657616045662701</v>
      </c>
      <c r="P16" s="36">
        <v>1063049.1110699999</v>
      </c>
      <c r="Q16" s="27">
        <f t="shared" si="6"/>
        <v>6</v>
      </c>
      <c r="R16" s="37">
        <v>17.786229115444002</v>
      </c>
      <c r="S16" s="27">
        <f t="shared" si="7"/>
        <v>3.6458878892348419</v>
      </c>
      <c r="T16" s="47">
        <v>817884815504.4198</v>
      </c>
      <c r="U16" s="27">
        <f t="shared" si="8"/>
        <v>6</v>
      </c>
      <c r="V16" s="47">
        <v>1939016614550.4268</v>
      </c>
      <c r="W16" s="39">
        <f t="shared" si="9"/>
        <v>6</v>
      </c>
      <c r="X16" s="147">
        <v>0.42099999999999999</v>
      </c>
      <c r="Y16" s="30">
        <f t="shared" si="10"/>
        <v>1.2287581699346406</v>
      </c>
      <c r="Z16" s="20">
        <v>71.41</v>
      </c>
      <c r="AA16" s="23">
        <f t="shared" si="11"/>
        <v>4.6705659184318691</v>
      </c>
      <c r="AB16" s="31">
        <v>99.4</v>
      </c>
      <c r="AC16" s="32">
        <f t="shared" si="12"/>
        <v>5.9752229930624381</v>
      </c>
      <c r="AD16" s="179">
        <v>3.61</v>
      </c>
      <c r="AE16" s="32">
        <f t="shared" si="13"/>
        <v>5.6833438885370491</v>
      </c>
      <c r="AF16" s="48">
        <v>83.8</v>
      </c>
      <c r="AG16" s="33">
        <f t="shared" si="14"/>
        <v>6</v>
      </c>
      <c r="AH16" s="48">
        <v>92.38</v>
      </c>
      <c r="AI16" s="33">
        <f t="shared" si="15"/>
        <v>6</v>
      </c>
      <c r="AJ16" s="49">
        <v>10.7</v>
      </c>
      <c r="AK16" s="23">
        <f t="shared" si="16"/>
        <v>6</v>
      </c>
      <c r="AL16" s="29">
        <v>72.430000000000007</v>
      </c>
      <c r="AM16" s="34">
        <f t="shared" si="17"/>
        <v>4.9244741873804978</v>
      </c>
      <c r="AN16" s="20">
        <v>96.91</v>
      </c>
      <c r="AO16" s="35">
        <f t="shared" si="18"/>
        <v>5.4388001935171726</v>
      </c>
      <c r="AP16" s="20">
        <v>80.2</v>
      </c>
      <c r="AQ16" s="33">
        <f t="shared" si="19"/>
        <v>5.1464582003828978</v>
      </c>
      <c r="AR16" s="20">
        <v>59.04</v>
      </c>
      <c r="AS16" s="32">
        <f t="shared" si="20"/>
        <v>3.7940657011656658</v>
      </c>
      <c r="AT16" s="33">
        <v>61.586277556072304</v>
      </c>
      <c r="AU16" s="32">
        <f t="shared" si="21"/>
        <v>2.5263666313115003</v>
      </c>
      <c r="AV16" s="20">
        <v>1.0027250812283828</v>
      </c>
      <c r="AW16" s="20">
        <f t="shared" si="22"/>
        <v>3.366906864103012</v>
      </c>
      <c r="AX16" s="20">
        <v>1.0385831062670301</v>
      </c>
      <c r="AY16" s="20">
        <f t="shared" si="23"/>
        <v>4.8360409983239361</v>
      </c>
      <c r="AZ16" s="20">
        <v>0.9350180505415161</v>
      </c>
      <c r="BA16" s="20">
        <f t="shared" si="24"/>
        <v>2.6680263889190563</v>
      </c>
      <c r="BB16" s="37">
        <v>0.94943518020441087</v>
      </c>
      <c r="BC16" s="37">
        <f t="shared" si="25"/>
        <v>4.4905689715821255</v>
      </c>
      <c r="BD16" s="20">
        <v>0.60799999999999998</v>
      </c>
      <c r="BE16" s="32">
        <f t="shared" si="26"/>
        <v>3.1554252199413479</v>
      </c>
      <c r="BF16" s="119">
        <v>22.35</v>
      </c>
      <c r="BG16" s="38">
        <f t="shared" si="27"/>
        <v>1.0383516318243347</v>
      </c>
      <c r="BH16" s="119">
        <v>78.78</v>
      </c>
      <c r="BI16" s="38">
        <f t="shared" si="28"/>
        <v>4.0384532296392308</v>
      </c>
      <c r="BJ16" s="122">
        <v>33.619999999999997</v>
      </c>
      <c r="BK16" s="38">
        <f t="shared" si="29"/>
        <v>1</v>
      </c>
      <c r="BP16" s="42">
        <v>7</v>
      </c>
      <c r="BQ16" s="42" t="s">
        <v>80</v>
      </c>
      <c r="BR16" s="43">
        <f t="shared" si="30"/>
        <v>1.7687393246186709</v>
      </c>
      <c r="BS16" s="43">
        <f t="shared" si="31"/>
        <v>3.1283743958792667</v>
      </c>
      <c r="BT16" s="43">
        <f t="shared" si="33"/>
        <v>5.0016010430703099</v>
      </c>
      <c r="BU16" s="43">
        <f t="shared" si="34"/>
        <v>0.58957977487289026</v>
      </c>
      <c r="BV16" s="43">
        <f t="shared" si="32"/>
        <v>1.042791465293089</v>
      </c>
      <c r="BW16" s="43">
        <f t="shared" si="32"/>
        <v>1.6672003476901034</v>
      </c>
      <c r="BX16" s="43">
        <f t="shared" si="35"/>
        <v>3.2995715878560823</v>
      </c>
      <c r="BY16">
        <f t="shared" si="36"/>
        <v>1.3596350712605958</v>
      </c>
      <c r="BZ16">
        <f t="shared" si="36"/>
        <v>1.8732266471910433</v>
      </c>
      <c r="CA16">
        <f t="shared" si="37"/>
        <v>3.2328617184516393</v>
      </c>
      <c r="CB16">
        <f t="shared" si="38"/>
        <v>6.4657234369032786</v>
      </c>
      <c r="CC16">
        <f t="shared" si="39"/>
        <v>1.8220381315092071</v>
      </c>
      <c r="CD16">
        <f t="shared" si="40"/>
        <v>2.9301882237693633</v>
      </c>
    </row>
    <row r="17" spans="1:82" ht="15.5" x14ac:dyDescent="0.35">
      <c r="A17" s="20">
        <v>12</v>
      </c>
      <c r="B17" s="20" t="s">
        <v>85</v>
      </c>
      <c r="C17" s="20">
        <v>2015</v>
      </c>
      <c r="D17" s="20">
        <v>3.52</v>
      </c>
      <c r="E17" s="20">
        <f t="shared" si="0"/>
        <v>2.4616037335596097</v>
      </c>
      <c r="F17" s="21">
        <v>75.090316679289828</v>
      </c>
      <c r="G17" s="22">
        <f t="shared" si="1"/>
        <v>1.94644632071063</v>
      </c>
      <c r="H17" s="20">
        <v>47.62</v>
      </c>
      <c r="I17" s="23">
        <f t="shared" si="2"/>
        <v>4.5082568807339456</v>
      </c>
      <c r="J17" s="24">
        <v>1763953619701.2993</v>
      </c>
      <c r="K17" s="25">
        <f t="shared" si="3"/>
        <v>3.3220207738709555</v>
      </c>
      <c r="L17" s="20">
        <v>120206.62</v>
      </c>
      <c r="M17" s="27">
        <f t="shared" si="4"/>
        <v>3.3688532099905828</v>
      </c>
      <c r="N17" s="36">
        <v>629910.56000000006</v>
      </c>
      <c r="O17" s="27">
        <f t="shared" si="5"/>
        <v>6</v>
      </c>
      <c r="P17" s="20">
        <v>457115.15</v>
      </c>
      <c r="Q17" s="27">
        <f t="shared" si="6"/>
        <v>3.1226019855572078</v>
      </c>
      <c r="R17" s="37">
        <v>6.9743031222982097</v>
      </c>
      <c r="S17" s="27">
        <f t="shared" si="7"/>
        <v>2.0328533801422788</v>
      </c>
      <c r="T17" s="24">
        <v>242225974601.36386</v>
      </c>
      <c r="U17" s="27">
        <f t="shared" si="8"/>
        <v>2.3904381410332993</v>
      </c>
      <c r="V17" s="24">
        <v>350151384959.04962</v>
      </c>
      <c r="W17" s="39">
        <f t="shared" si="9"/>
        <v>1.8902193358253854</v>
      </c>
      <c r="X17" s="149">
        <v>0.42599999999999999</v>
      </c>
      <c r="Y17" s="30">
        <f t="shared" si="10"/>
        <v>1.0653594771241837</v>
      </c>
      <c r="Z17" s="20">
        <v>69.02</v>
      </c>
      <c r="AA17" s="23">
        <f t="shared" si="11"/>
        <v>4.2927600379386668</v>
      </c>
      <c r="AB17" s="31">
        <v>99.09</v>
      </c>
      <c r="AC17" s="32">
        <f t="shared" si="12"/>
        <v>5.9496200858936241</v>
      </c>
      <c r="AD17" s="179">
        <v>8.58</v>
      </c>
      <c r="AE17" s="32">
        <f t="shared" si="13"/>
        <v>4.1095630145661808</v>
      </c>
      <c r="AF17" s="31">
        <v>43.87</v>
      </c>
      <c r="AG17" s="33">
        <f t="shared" si="14"/>
        <v>3.3422523961661339</v>
      </c>
      <c r="AH17" s="31">
        <v>55.31</v>
      </c>
      <c r="AI17" s="33">
        <f t="shared" si="15"/>
        <v>2.9793024771838335</v>
      </c>
      <c r="AJ17" s="40">
        <v>7.86</v>
      </c>
      <c r="AK17" s="23">
        <f t="shared" si="16"/>
        <v>2.9851380042462852</v>
      </c>
      <c r="AL17" s="40">
        <v>72.41</v>
      </c>
      <c r="AM17" s="34">
        <f t="shared" si="17"/>
        <v>4.9149139579349868</v>
      </c>
      <c r="AN17" s="20">
        <v>97.68</v>
      </c>
      <c r="AO17" s="35">
        <f t="shared" si="18"/>
        <v>5.6250604741170784</v>
      </c>
      <c r="AP17" s="20">
        <v>79.55</v>
      </c>
      <c r="AQ17" s="33">
        <f t="shared" si="19"/>
        <v>5.042756860242501</v>
      </c>
      <c r="AR17" s="20">
        <v>56.73</v>
      </c>
      <c r="AS17" s="32">
        <f t="shared" si="20"/>
        <v>3.386082656305192</v>
      </c>
      <c r="AT17" s="51">
        <v>55.078746576938279</v>
      </c>
      <c r="AU17" s="32">
        <f t="shared" si="21"/>
        <v>1</v>
      </c>
      <c r="AV17" s="20">
        <v>0.98657991053273697</v>
      </c>
      <c r="AW17" s="20">
        <f t="shared" si="22"/>
        <v>2.152177836477096</v>
      </c>
      <c r="AX17" s="20">
        <v>0.96312284163788853</v>
      </c>
      <c r="AY17" s="20">
        <f t="shared" si="23"/>
        <v>3.3155409507004778</v>
      </c>
      <c r="AZ17" s="20">
        <v>1.0329985652797704</v>
      </c>
      <c r="BA17" s="20">
        <f t="shared" si="24"/>
        <v>3.7964867593993414</v>
      </c>
      <c r="BB17" s="37">
        <v>0.94862829478214106</v>
      </c>
      <c r="BC17" s="37">
        <f t="shared" si="25"/>
        <v>4.0856676249171757</v>
      </c>
      <c r="BD17" s="20">
        <v>0.47499999999999998</v>
      </c>
      <c r="BE17" s="32">
        <f t="shared" si="26"/>
        <v>1.2052785923753659</v>
      </c>
      <c r="BF17" s="119">
        <v>75.3</v>
      </c>
      <c r="BG17" s="38">
        <f t="shared" si="27"/>
        <v>5.0201534065272968</v>
      </c>
      <c r="BH17" s="119">
        <v>74.63</v>
      </c>
      <c r="BI17" s="38">
        <f t="shared" si="28"/>
        <v>3.590192266148196</v>
      </c>
      <c r="BJ17" s="119">
        <v>46.29</v>
      </c>
      <c r="BK17" s="38">
        <f t="shared" si="29"/>
        <v>2.3644195563213439</v>
      </c>
      <c r="BP17" s="42">
        <v>8</v>
      </c>
      <c r="BQ17" s="42" t="s">
        <v>81</v>
      </c>
      <c r="BR17" s="43">
        <f t="shared" si="30"/>
        <v>1.9752930106383786</v>
      </c>
      <c r="BS17" s="43">
        <f t="shared" si="31"/>
        <v>3.2459356478512755</v>
      </c>
      <c r="BT17" s="43">
        <f t="shared" si="33"/>
        <v>3.692856969723175</v>
      </c>
      <c r="BU17" s="43">
        <f t="shared" si="34"/>
        <v>0.65843100354612616</v>
      </c>
      <c r="BV17" s="43">
        <f t="shared" si="32"/>
        <v>1.0819785492837586</v>
      </c>
      <c r="BW17" s="43">
        <f t="shared" si="32"/>
        <v>1.2309523232410584</v>
      </c>
      <c r="BX17" s="43">
        <f t="shared" si="35"/>
        <v>2.9713618760709428</v>
      </c>
      <c r="BY17">
        <f t="shared" si="36"/>
        <v>1.2706426372128969</v>
      </c>
      <c r="BZ17">
        <f t="shared" si="36"/>
        <v>0.44692132187189948</v>
      </c>
      <c r="CA17">
        <f t="shared" si="37"/>
        <v>1.7175639590847964</v>
      </c>
      <c r="CB17">
        <f t="shared" si="38"/>
        <v>3.4351279181695928</v>
      </c>
      <c r="CC17">
        <f t="shared" si="39"/>
        <v>3.9401764752062611</v>
      </c>
      <c r="CD17">
        <f t="shared" si="40"/>
        <v>3.2135655258547722</v>
      </c>
    </row>
    <row r="18" spans="1:82" ht="15.5" x14ac:dyDescent="0.35">
      <c r="A18" s="20">
        <v>13</v>
      </c>
      <c r="B18" s="20" t="s">
        <v>86</v>
      </c>
      <c r="C18" s="20">
        <v>2015</v>
      </c>
      <c r="D18" s="20">
        <v>4.68</v>
      </c>
      <c r="E18" s="20">
        <f t="shared" si="0"/>
        <v>2.7076792532880782</v>
      </c>
      <c r="F18" s="21">
        <v>79.51905115891698</v>
      </c>
      <c r="G18" s="22">
        <f t="shared" si="1"/>
        <v>2.0226637278775259</v>
      </c>
      <c r="H18" s="20">
        <v>49.14</v>
      </c>
      <c r="I18" s="23">
        <f t="shared" si="2"/>
        <v>4.2293577981651378</v>
      </c>
      <c r="J18" s="24">
        <v>1097648915583.8448</v>
      </c>
      <c r="K18" s="25">
        <f t="shared" si="3"/>
        <v>2.356668515892101</v>
      </c>
      <c r="L18" s="20">
        <v>130104.46389</v>
      </c>
      <c r="M18" s="27">
        <f t="shared" si="4"/>
        <v>3.5711965252057971</v>
      </c>
      <c r="N18" s="20">
        <v>367057.55172000005</v>
      </c>
      <c r="O18" s="27">
        <f t="shared" si="5"/>
        <v>3.9053853485848329</v>
      </c>
      <c r="P18" s="20">
        <v>309603.07656000007</v>
      </c>
      <c r="Q18" s="27">
        <f t="shared" si="6"/>
        <v>2.4221115451912802</v>
      </c>
      <c r="R18" s="52">
        <v>33.565486023890301</v>
      </c>
      <c r="S18" s="27">
        <f t="shared" si="7"/>
        <v>6</v>
      </c>
      <c r="T18" s="24">
        <v>250312504489.07108</v>
      </c>
      <c r="U18" s="27">
        <f t="shared" si="8"/>
        <v>2.4411432249824534</v>
      </c>
      <c r="V18" s="24">
        <v>248517116077.68484</v>
      </c>
      <c r="W18" s="39">
        <f t="shared" si="9"/>
        <v>1.6273307375434662</v>
      </c>
      <c r="X18" s="147">
        <v>0.38200000000000001</v>
      </c>
      <c r="Y18" s="30">
        <f t="shared" si="10"/>
        <v>2.5032679738562087</v>
      </c>
      <c r="Z18" s="20">
        <v>74.8</v>
      </c>
      <c r="AA18" s="23">
        <f t="shared" si="11"/>
        <v>5.2064495731900102</v>
      </c>
      <c r="AB18" s="31">
        <v>99.51</v>
      </c>
      <c r="AC18" s="32">
        <f t="shared" si="12"/>
        <v>5.9843078956062108</v>
      </c>
      <c r="AD18" s="179">
        <v>11.5</v>
      </c>
      <c r="AE18" s="32">
        <f t="shared" si="13"/>
        <v>3.1849271690943635</v>
      </c>
      <c r="AF18" s="31">
        <v>55.07</v>
      </c>
      <c r="AG18" s="33">
        <f t="shared" si="14"/>
        <v>4.0877263045793395</v>
      </c>
      <c r="AH18" s="31">
        <v>66.709999999999994</v>
      </c>
      <c r="AI18" s="33">
        <f t="shared" si="15"/>
        <v>3.9082464146023468</v>
      </c>
      <c r="AJ18" s="29">
        <v>7.03</v>
      </c>
      <c r="AK18" s="23">
        <f t="shared" si="16"/>
        <v>2.1040339702760087</v>
      </c>
      <c r="AL18" s="29">
        <v>73.959999999999994</v>
      </c>
      <c r="AM18" s="34">
        <f t="shared" si="17"/>
        <v>5.6558317399617533</v>
      </c>
      <c r="AN18" s="20">
        <v>96.57</v>
      </c>
      <c r="AO18" s="35">
        <f t="shared" si="18"/>
        <v>5.3565553942912407</v>
      </c>
      <c r="AP18" s="20">
        <v>78.66</v>
      </c>
      <c r="AQ18" s="33">
        <f t="shared" si="19"/>
        <v>4.9007657945118055</v>
      </c>
      <c r="AR18" s="20">
        <v>58.27</v>
      </c>
      <c r="AS18" s="32">
        <f t="shared" si="20"/>
        <v>3.6580713528788418</v>
      </c>
      <c r="AT18" s="33">
        <v>64.47059273950893</v>
      </c>
      <c r="AU18" s="32">
        <f t="shared" si="21"/>
        <v>3.2028939447118021</v>
      </c>
      <c r="AV18" s="20">
        <v>1.0032154340836013</v>
      </c>
      <c r="AW18" s="20">
        <f t="shared" si="22"/>
        <v>3.4037999919764617</v>
      </c>
      <c r="AX18" s="20">
        <v>0.94767441860465107</v>
      </c>
      <c r="AY18" s="20">
        <f t="shared" si="23"/>
        <v>3.0042601981986681</v>
      </c>
      <c r="AZ18" s="20">
        <v>0.989247311827957</v>
      </c>
      <c r="BA18" s="20">
        <f t="shared" si="24"/>
        <v>3.292595186558541</v>
      </c>
      <c r="BB18" s="37">
        <v>0.94865042791310061</v>
      </c>
      <c r="BC18" s="37">
        <f t="shared" si="25"/>
        <v>4.0967742012464718</v>
      </c>
      <c r="BD18" s="20">
        <v>0.65400000000000003</v>
      </c>
      <c r="BE18" s="32">
        <f t="shared" si="26"/>
        <v>3.8299120234604103</v>
      </c>
      <c r="BF18" s="119">
        <v>47.45</v>
      </c>
      <c r="BG18" s="38">
        <f t="shared" si="27"/>
        <v>2.9258535118062872</v>
      </c>
      <c r="BH18" s="119">
        <v>81.319999999999993</v>
      </c>
      <c r="BI18" s="38">
        <f t="shared" si="28"/>
        <v>4.312810542233743</v>
      </c>
      <c r="BJ18" s="119">
        <v>55.38</v>
      </c>
      <c r="BK18" s="38">
        <f t="shared" si="29"/>
        <v>3.3433125134611248</v>
      </c>
      <c r="BP18" s="42">
        <v>9</v>
      </c>
      <c r="BQ18" s="42" t="s">
        <v>82</v>
      </c>
      <c r="BR18" s="43">
        <f t="shared" si="30"/>
        <v>1.7157172922476405</v>
      </c>
      <c r="BS18" s="43">
        <f t="shared" si="31"/>
        <v>4.0300368145612051</v>
      </c>
      <c r="BT18" s="43">
        <f t="shared" si="33"/>
        <v>4.5341839409679459</v>
      </c>
      <c r="BU18" s="43">
        <f t="shared" si="34"/>
        <v>0.57190576408254679</v>
      </c>
      <c r="BV18" s="43">
        <f t="shared" si="32"/>
        <v>1.3433456048537351</v>
      </c>
      <c r="BW18" s="43">
        <f t="shared" si="32"/>
        <v>1.5113946469893154</v>
      </c>
      <c r="BX18" s="43">
        <f t="shared" si="35"/>
        <v>3.4266460159255976</v>
      </c>
      <c r="BY18">
        <f t="shared" si="36"/>
        <v>2.3143195223135646</v>
      </c>
      <c r="BZ18">
        <f t="shared" si="36"/>
        <v>0.50414712640674075</v>
      </c>
      <c r="CA18">
        <f t="shared" si="37"/>
        <v>2.8184666487203054</v>
      </c>
      <c r="CB18">
        <f t="shared" si="38"/>
        <v>5.6369332974406108</v>
      </c>
      <c r="CC18">
        <f t="shared" si="39"/>
        <v>2.4012946381668243</v>
      </c>
      <c r="CD18">
        <f t="shared" si="40"/>
        <v>3.170308171485904</v>
      </c>
    </row>
    <row r="19" spans="1:82" ht="15.5" x14ac:dyDescent="0.35">
      <c r="A19" s="20">
        <v>14</v>
      </c>
      <c r="B19" s="20" t="s">
        <v>87</v>
      </c>
      <c r="C19" s="20">
        <v>2015</v>
      </c>
      <c r="D19" s="20">
        <v>3.75</v>
      </c>
      <c r="E19" s="20">
        <f t="shared" si="0"/>
        <v>2.5103945693678407</v>
      </c>
      <c r="F19" s="21">
        <v>134.68665526759398</v>
      </c>
      <c r="G19" s="22">
        <f t="shared" si="1"/>
        <v>2.9720843273999353</v>
      </c>
      <c r="H19" s="20">
        <v>44.63</v>
      </c>
      <c r="I19" s="23">
        <f t="shared" si="2"/>
        <v>5.0568807339449542</v>
      </c>
      <c r="J19" s="24">
        <v>328229078504.76056</v>
      </c>
      <c r="K19" s="25">
        <f t="shared" si="3"/>
        <v>1.2419215053005552</v>
      </c>
      <c r="L19" s="20">
        <v>8138.9249</v>
      </c>
      <c r="M19" s="27">
        <f t="shared" si="4"/>
        <v>1.0778341550252901</v>
      </c>
      <c r="N19" s="20">
        <v>18732.697899999999</v>
      </c>
      <c r="O19" s="27">
        <f t="shared" si="5"/>
        <v>1.1296653861706429</v>
      </c>
      <c r="P19" s="20">
        <v>56602.828700000005</v>
      </c>
      <c r="Q19" s="27">
        <f t="shared" si="6"/>
        <v>1.2206895130602922</v>
      </c>
      <c r="R19" s="37">
        <v>24.453291213420801</v>
      </c>
      <c r="S19" s="27">
        <f t="shared" si="7"/>
        <v>4.6405489001516065</v>
      </c>
      <c r="T19" s="24">
        <v>65945496001.627213</v>
      </c>
      <c r="U19" s="27">
        <f t="shared" si="8"/>
        <v>1.2851041361983753</v>
      </c>
      <c r="V19" s="24">
        <v>61172193995.37735</v>
      </c>
      <c r="W19" s="39">
        <f t="shared" si="9"/>
        <v>1.1427417843928072</v>
      </c>
      <c r="X19" s="149">
        <v>0.42</v>
      </c>
      <c r="Y19" s="30">
        <f t="shared" si="10"/>
        <v>1.261437908496732</v>
      </c>
      <c r="Z19" s="20">
        <v>68.75</v>
      </c>
      <c r="AA19" s="23">
        <f t="shared" si="11"/>
        <v>4.250079038887133</v>
      </c>
      <c r="AB19" s="48">
        <v>99.7</v>
      </c>
      <c r="AC19" s="32">
        <f t="shared" si="12"/>
        <v>6</v>
      </c>
      <c r="AD19" s="179">
        <v>11.93</v>
      </c>
      <c r="AE19" s="32">
        <f t="shared" si="13"/>
        <v>3.0487650411652942</v>
      </c>
      <c r="AF19" s="31">
        <v>74.02</v>
      </c>
      <c r="AG19" s="33">
        <f t="shared" si="14"/>
        <v>5.3490415335463259</v>
      </c>
      <c r="AH19" s="31">
        <v>75.47</v>
      </c>
      <c r="AI19" s="33">
        <f t="shared" si="15"/>
        <v>4.6220664928292052</v>
      </c>
      <c r="AJ19" s="40">
        <v>9</v>
      </c>
      <c r="AK19" s="23">
        <f t="shared" si="16"/>
        <v>4.1953290870488331</v>
      </c>
      <c r="AL19" s="53">
        <v>74.680000000000007</v>
      </c>
      <c r="AM19" s="34">
        <f t="shared" si="17"/>
        <v>6</v>
      </c>
      <c r="AN19" s="36">
        <v>99.23</v>
      </c>
      <c r="AO19" s="35">
        <f t="shared" si="18"/>
        <v>6</v>
      </c>
      <c r="AP19" s="20">
        <v>82.86</v>
      </c>
      <c r="AQ19" s="33">
        <f t="shared" si="19"/>
        <v>5.5708359923420545</v>
      </c>
      <c r="AR19" s="20">
        <v>68.599999999999994</v>
      </c>
      <c r="AS19" s="32">
        <f t="shared" si="20"/>
        <v>5.4825150123631214</v>
      </c>
      <c r="AT19" s="33">
        <v>65.599414494724215</v>
      </c>
      <c r="AU19" s="32">
        <f t="shared" si="21"/>
        <v>3.4676634656535787</v>
      </c>
      <c r="AV19" s="20">
        <v>0.99979846835953246</v>
      </c>
      <c r="AW19" s="20">
        <f t="shared" si="22"/>
        <v>3.1467146052887522</v>
      </c>
      <c r="AX19" s="20">
        <v>0.91405168435625284</v>
      </c>
      <c r="AY19" s="20">
        <f t="shared" si="23"/>
        <v>2.3267729235757622</v>
      </c>
      <c r="AZ19" s="20">
        <v>1.1333333333333333</v>
      </c>
      <c r="BA19" s="20">
        <f t="shared" si="24"/>
        <v>4.9520615166073814</v>
      </c>
      <c r="BB19" s="52">
        <v>0.95244316697151821</v>
      </c>
      <c r="BC19" s="54">
        <f t="shared" si="25"/>
        <v>6</v>
      </c>
      <c r="BD19" s="20">
        <v>0.71699999999999997</v>
      </c>
      <c r="BE19" s="32">
        <f t="shared" si="26"/>
        <v>4.7536656891495586</v>
      </c>
      <c r="BF19" s="122">
        <v>21.84</v>
      </c>
      <c r="BG19" s="38">
        <f t="shared" si="27"/>
        <v>1</v>
      </c>
      <c r="BH19" s="119">
        <v>90.58</v>
      </c>
      <c r="BI19" s="38">
        <f t="shared" si="28"/>
        <v>5.3130265716137393</v>
      </c>
      <c r="BJ19" s="119">
        <v>43.16</v>
      </c>
      <c r="BK19" s="38">
        <f t="shared" si="29"/>
        <v>2.0273530045229378</v>
      </c>
      <c r="BP19" s="42">
        <v>10</v>
      </c>
      <c r="BQ19" s="42" t="s">
        <v>83</v>
      </c>
      <c r="BR19" s="43">
        <f t="shared" si="30"/>
        <v>2.2400163188601256</v>
      </c>
      <c r="BS19" s="43">
        <f t="shared" si="31"/>
        <v>3.8893640704196</v>
      </c>
      <c r="BT19" s="43">
        <f t="shared" si="33"/>
        <v>4.6123547280691826</v>
      </c>
      <c r="BU19" s="43">
        <f t="shared" si="34"/>
        <v>0.74667210628670855</v>
      </c>
      <c r="BV19" s="43">
        <f t="shared" si="32"/>
        <v>1.2964546901398666</v>
      </c>
      <c r="BW19" s="43">
        <f t="shared" si="32"/>
        <v>1.5374515760230609</v>
      </c>
      <c r="BX19" s="43">
        <f t="shared" si="35"/>
        <v>3.5805783724496365</v>
      </c>
      <c r="BY19">
        <f t="shared" si="36"/>
        <v>1.6493477515594743</v>
      </c>
      <c r="BZ19">
        <f t="shared" si="36"/>
        <v>0.72299065764958259</v>
      </c>
      <c r="CA19">
        <f t="shared" si="37"/>
        <v>2.3723384092090569</v>
      </c>
      <c r="CB19">
        <f t="shared" si="38"/>
        <v>4.7446768184181138</v>
      </c>
      <c r="CC19">
        <f t="shared" si="39"/>
        <v>3.0249089241865468</v>
      </c>
      <c r="CD19">
        <f t="shared" si="40"/>
        <v>3.4416610103838643</v>
      </c>
    </row>
    <row r="20" spans="1:82" ht="15.5" x14ac:dyDescent="0.35">
      <c r="A20" s="20">
        <v>15</v>
      </c>
      <c r="B20" s="20" t="s">
        <v>88</v>
      </c>
      <c r="C20" s="20">
        <v>2015</v>
      </c>
      <c r="D20" s="20">
        <v>4.8</v>
      </c>
      <c r="E20" s="20">
        <f t="shared" si="0"/>
        <v>2.7331353415358506</v>
      </c>
      <c r="F20" s="21">
        <v>79.762473942004533</v>
      </c>
      <c r="G20" s="22">
        <f t="shared" si="1"/>
        <v>2.0268529727865694</v>
      </c>
      <c r="H20" s="20">
        <v>44.22</v>
      </c>
      <c r="I20" s="23">
        <f t="shared" si="2"/>
        <v>5.1321100917431197</v>
      </c>
      <c r="J20" s="24">
        <v>2763839870388.415</v>
      </c>
      <c r="K20" s="25">
        <f t="shared" si="3"/>
        <v>4.7706709842898034</v>
      </c>
      <c r="L20" s="20">
        <v>226596.4</v>
      </c>
      <c r="M20" s="27">
        <f t="shared" si="4"/>
        <v>5.5437976756197811</v>
      </c>
      <c r="N20" s="20">
        <v>519715.89999999997</v>
      </c>
      <c r="O20" s="27">
        <f t="shared" si="5"/>
        <v>5.1218843152906182</v>
      </c>
      <c r="P20" s="20">
        <v>476693.8</v>
      </c>
      <c r="Q20" s="27">
        <f t="shared" si="6"/>
        <v>3.2155751018618117</v>
      </c>
      <c r="R20" s="37">
        <v>14.1310959330839</v>
      </c>
      <c r="S20" s="27">
        <f t="shared" si="7"/>
        <v>3.1005774642269537</v>
      </c>
      <c r="T20" s="24">
        <v>249607932049.96518</v>
      </c>
      <c r="U20" s="27">
        <f t="shared" si="8"/>
        <v>2.4367253343458986</v>
      </c>
      <c r="V20" s="24">
        <v>64310056938.243492</v>
      </c>
      <c r="W20" s="39">
        <f t="shared" si="9"/>
        <v>1.1508582238549119</v>
      </c>
      <c r="X20" s="147">
        <v>0.40300000000000002</v>
      </c>
      <c r="Y20" s="30">
        <f t="shared" si="10"/>
        <v>1.8169934640522865</v>
      </c>
      <c r="Z20" s="20">
        <v>68.41</v>
      </c>
      <c r="AA20" s="23">
        <f t="shared" si="11"/>
        <v>4.1963325956370534</v>
      </c>
      <c r="AB20" s="31">
        <v>98.86</v>
      </c>
      <c r="AC20" s="32">
        <f t="shared" si="12"/>
        <v>5.9306243805748267</v>
      </c>
      <c r="AD20" s="179">
        <v>8.41</v>
      </c>
      <c r="AE20" s="32">
        <f t="shared" si="13"/>
        <v>4.1633945535148822</v>
      </c>
      <c r="AF20" s="31">
        <v>46.17</v>
      </c>
      <c r="AG20" s="33">
        <f t="shared" si="14"/>
        <v>3.4953407880724172</v>
      </c>
      <c r="AH20" s="31">
        <v>68.989999999999995</v>
      </c>
      <c r="AI20" s="33">
        <f t="shared" si="15"/>
        <v>4.0940352020860491</v>
      </c>
      <c r="AJ20" s="29">
        <v>7.14</v>
      </c>
      <c r="AK20" s="23">
        <f t="shared" si="16"/>
        <v>2.2208067940552016</v>
      </c>
      <c r="AL20" s="29">
        <v>70.680000000000007</v>
      </c>
      <c r="AM20" s="34">
        <f t="shared" si="17"/>
        <v>4.0879541108986626</v>
      </c>
      <c r="AN20" s="20">
        <v>97.38</v>
      </c>
      <c r="AO20" s="35">
        <f t="shared" si="18"/>
        <v>5.5524915336236074</v>
      </c>
      <c r="AP20" s="20">
        <v>81.16</v>
      </c>
      <c r="AQ20" s="33">
        <f t="shared" si="19"/>
        <v>5.2996171027440964</v>
      </c>
      <c r="AR20" s="20">
        <v>60.31</v>
      </c>
      <c r="AS20" s="32">
        <f t="shared" si="20"/>
        <v>4.0183680678205587</v>
      </c>
      <c r="AT20" s="33">
        <v>64.808022260112111</v>
      </c>
      <c r="AU20" s="32">
        <f t="shared" si="21"/>
        <v>3.2820393475257998</v>
      </c>
      <c r="AV20" s="20">
        <v>1.00318864431187</v>
      </c>
      <c r="AW20" s="20">
        <f t="shared" si="22"/>
        <v>3.4017843853298162</v>
      </c>
      <c r="AX20" s="20">
        <v>0.99116889488531834</v>
      </c>
      <c r="AY20" s="20">
        <f t="shared" si="23"/>
        <v>3.8806598978436688</v>
      </c>
      <c r="AZ20" s="20">
        <v>1.0053209178583307</v>
      </c>
      <c r="BA20" s="20">
        <f t="shared" si="24"/>
        <v>3.4777179884181217</v>
      </c>
      <c r="BB20" s="37">
        <v>0.94660795376358886</v>
      </c>
      <c r="BC20" s="37">
        <f t="shared" si="25"/>
        <v>3.0718448731898791</v>
      </c>
      <c r="BD20" s="20">
        <v>0.624</v>
      </c>
      <c r="BE20" s="32">
        <f t="shared" si="26"/>
        <v>3.3900293255131961</v>
      </c>
      <c r="BF20" s="119">
        <v>48.25</v>
      </c>
      <c r="BG20" s="38">
        <f t="shared" si="27"/>
        <v>2.9860129342758315</v>
      </c>
      <c r="BH20" s="119">
        <v>89.21</v>
      </c>
      <c r="BI20" s="38">
        <f t="shared" si="28"/>
        <v>5.1650464463166985</v>
      </c>
      <c r="BJ20" s="119">
        <v>53.59</v>
      </c>
      <c r="BK20" s="38">
        <f t="shared" si="29"/>
        <v>3.150549213870343</v>
      </c>
      <c r="BP20" s="42">
        <v>11</v>
      </c>
      <c r="BQ20" s="42" t="s">
        <v>84</v>
      </c>
      <c r="BR20" s="43">
        <f t="shared" si="30"/>
        <v>4.3567661421775581</v>
      </c>
      <c r="BS20" s="43">
        <f t="shared" si="31"/>
        <v>4.543960930434773</v>
      </c>
      <c r="BT20" s="43">
        <f t="shared" si="33"/>
        <v>2.0256016204878553</v>
      </c>
      <c r="BU20" s="43">
        <f t="shared" si="34"/>
        <v>1.4522553807258527</v>
      </c>
      <c r="BV20" s="43">
        <f t="shared" si="32"/>
        <v>1.5146536434782576</v>
      </c>
      <c r="BW20" s="43">
        <f t="shared" si="32"/>
        <v>0.67520054016261843</v>
      </c>
      <c r="BX20" s="43">
        <f t="shared" si="35"/>
        <v>3.6421095643667285</v>
      </c>
      <c r="BY20">
        <f t="shared" si="36"/>
        <v>0.18719478825721492</v>
      </c>
      <c r="BZ20">
        <f t="shared" si="36"/>
        <v>2.5183593099469177</v>
      </c>
      <c r="CA20">
        <f t="shared" si="37"/>
        <v>2.3311645216897028</v>
      </c>
      <c r="CB20">
        <f t="shared" si="38"/>
        <v>5.0367186198938354</v>
      </c>
      <c r="CC20">
        <f t="shared" si="39"/>
        <v>2.8207955960157984</v>
      </c>
      <c r="CD20">
        <f t="shared" si="40"/>
        <v>3.436781072278996</v>
      </c>
    </row>
    <row r="21" spans="1:82" ht="15.5" x14ac:dyDescent="0.35">
      <c r="A21" s="20">
        <v>16</v>
      </c>
      <c r="B21" s="20" t="s">
        <v>89</v>
      </c>
      <c r="C21" s="20">
        <v>2015</v>
      </c>
      <c r="D21" s="20">
        <v>3.24</v>
      </c>
      <c r="E21" s="20">
        <f t="shared" si="0"/>
        <v>2.402206194314807</v>
      </c>
      <c r="F21" s="21">
        <v>142.53509952639266</v>
      </c>
      <c r="G21" s="22">
        <f t="shared" si="1"/>
        <v>3.1071540802720716</v>
      </c>
      <c r="H21" s="20">
        <v>46.41</v>
      </c>
      <c r="I21" s="23">
        <f t="shared" si="2"/>
        <v>4.7302752293577992</v>
      </c>
      <c r="J21" s="24">
        <v>432619356466.99158</v>
      </c>
      <c r="K21" s="25">
        <f t="shared" si="3"/>
        <v>1.3931637071327607</v>
      </c>
      <c r="L21" s="20">
        <v>23518.719579999997</v>
      </c>
      <c r="M21" s="27">
        <f t="shared" si="4"/>
        <v>1.3922459276765671</v>
      </c>
      <c r="N21" s="20">
        <v>173745.74870000003</v>
      </c>
      <c r="O21" s="27">
        <f t="shared" si="5"/>
        <v>2.3649284310598606</v>
      </c>
      <c r="P21" s="20">
        <v>171112.73473999999</v>
      </c>
      <c r="Q21" s="27">
        <f t="shared" si="6"/>
        <v>1.7644625930370101</v>
      </c>
      <c r="R21" s="37">
        <v>6.8111044302137298</v>
      </c>
      <c r="S21" s="27">
        <f t="shared" si="7"/>
        <v>2.0085057179091184</v>
      </c>
      <c r="T21" s="24">
        <v>87531088231.034271</v>
      </c>
      <c r="U21" s="27">
        <f t="shared" si="8"/>
        <v>1.4204525837133106</v>
      </c>
      <c r="V21" s="24">
        <v>33362568724.777004</v>
      </c>
      <c r="W21" s="39">
        <f t="shared" si="9"/>
        <v>1.0708090250331928</v>
      </c>
      <c r="X21" s="149">
        <v>0.38600000000000001</v>
      </c>
      <c r="Y21" s="30">
        <f t="shared" si="10"/>
        <v>2.3725490196078427</v>
      </c>
      <c r="Z21" s="20">
        <v>67.94</v>
      </c>
      <c r="AA21" s="23">
        <f t="shared" si="11"/>
        <v>4.1220360417325326</v>
      </c>
      <c r="AB21" s="31">
        <v>98.72</v>
      </c>
      <c r="AC21" s="32">
        <f t="shared" si="12"/>
        <v>5.9190617773372978</v>
      </c>
      <c r="AD21" s="179">
        <v>5.1100000000000003</v>
      </c>
      <c r="AE21" s="32">
        <f t="shared" si="13"/>
        <v>5.2083597213426218</v>
      </c>
      <c r="AF21" s="31">
        <v>45.78</v>
      </c>
      <c r="AG21" s="33">
        <f t="shared" si="14"/>
        <v>3.4693823216187432</v>
      </c>
      <c r="AH21" s="31">
        <v>50.98</v>
      </c>
      <c r="AI21" s="33">
        <f t="shared" si="15"/>
        <v>2.6264667535853974</v>
      </c>
      <c r="AJ21" s="40">
        <v>8.27</v>
      </c>
      <c r="AK21" s="23">
        <f t="shared" si="16"/>
        <v>3.4203821656050954</v>
      </c>
      <c r="AL21" s="40">
        <v>69.430000000000007</v>
      </c>
      <c r="AM21" s="34">
        <f t="shared" si="17"/>
        <v>3.4904397705544952</v>
      </c>
      <c r="AN21" s="20">
        <v>96.98</v>
      </c>
      <c r="AO21" s="35">
        <f t="shared" si="18"/>
        <v>5.4557329462989843</v>
      </c>
      <c r="AP21" s="20">
        <v>79.84</v>
      </c>
      <c r="AQ21" s="33">
        <f t="shared" si="19"/>
        <v>5.0890236119974483</v>
      </c>
      <c r="AR21" s="20">
        <v>57.04</v>
      </c>
      <c r="AS21" s="32">
        <f t="shared" si="20"/>
        <v>3.4408336276933946</v>
      </c>
      <c r="AT21" s="33">
        <v>56.295973092506756</v>
      </c>
      <c r="AU21" s="32">
        <f t="shared" si="21"/>
        <v>1.2855052003699461</v>
      </c>
      <c r="AV21" s="20">
        <v>1.0132904163638252</v>
      </c>
      <c r="AW21" s="20">
        <f t="shared" si="22"/>
        <v>4.1618206818354642</v>
      </c>
      <c r="AX21" s="20">
        <v>0.94334346504559274</v>
      </c>
      <c r="AY21" s="20">
        <f t="shared" si="23"/>
        <v>2.9169928777729184</v>
      </c>
      <c r="AZ21" s="20">
        <v>0.93646221619789904</v>
      </c>
      <c r="BA21" s="20">
        <f t="shared" si="24"/>
        <v>2.6846591216209648</v>
      </c>
      <c r="BB21" s="37">
        <v>0.94580590953647958</v>
      </c>
      <c r="BC21" s="37">
        <f t="shared" si="25"/>
        <v>2.6693728757061965</v>
      </c>
      <c r="BD21" s="20">
        <v>0.50800000000000001</v>
      </c>
      <c r="BE21" s="32">
        <f t="shared" si="26"/>
        <v>1.6891495601173019</v>
      </c>
      <c r="BF21" s="119">
        <v>72.75</v>
      </c>
      <c r="BG21" s="38">
        <f t="shared" si="27"/>
        <v>4.8283952474056253</v>
      </c>
      <c r="BH21" s="122">
        <v>50.65</v>
      </c>
      <c r="BI21" s="38">
        <f t="shared" si="28"/>
        <v>1</v>
      </c>
      <c r="BJ21" s="119">
        <v>45.85</v>
      </c>
      <c r="BK21" s="38">
        <f t="shared" si="29"/>
        <v>2.3170363988800347</v>
      </c>
      <c r="BP21" s="42">
        <v>12</v>
      </c>
      <c r="BQ21" s="42" t="s">
        <v>85</v>
      </c>
      <c r="BR21" s="43">
        <f t="shared" si="30"/>
        <v>3.1043293761423891</v>
      </c>
      <c r="BS21" s="43">
        <f t="shared" si="31"/>
        <v>3.3617351933918203</v>
      </c>
      <c r="BT21" s="43">
        <f t="shared" si="33"/>
        <v>3.6582550763322792</v>
      </c>
      <c r="BU21" s="43">
        <f t="shared" si="34"/>
        <v>1.0347764587141297</v>
      </c>
      <c r="BV21" s="43">
        <f t="shared" si="32"/>
        <v>1.1205783977972734</v>
      </c>
      <c r="BW21" s="43">
        <f t="shared" si="32"/>
        <v>1.2194183587774263</v>
      </c>
      <c r="BX21" s="43">
        <f t="shared" si="35"/>
        <v>3.3747732152888297</v>
      </c>
      <c r="BY21">
        <f t="shared" si="36"/>
        <v>0.25740581724943112</v>
      </c>
      <c r="BZ21">
        <f t="shared" si="36"/>
        <v>0.29651988294045895</v>
      </c>
      <c r="CA21">
        <f t="shared" si="37"/>
        <v>0.55392570018989007</v>
      </c>
      <c r="CB21" s="124">
        <f t="shared" si="38"/>
        <v>1.1078514003797801</v>
      </c>
      <c r="CC21">
        <f t="shared" si="39"/>
        <v>5.5667523736541407</v>
      </c>
      <c r="CD21">
        <f t="shared" si="40"/>
        <v>3.9227680048801572</v>
      </c>
    </row>
    <row r="22" spans="1:82" ht="15.5" x14ac:dyDescent="0.35">
      <c r="A22" s="20">
        <v>17</v>
      </c>
      <c r="B22" s="20" t="s">
        <v>90</v>
      </c>
      <c r="C22" s="20">
        <v>2015</v>
      </c>
      <c r="D22" s="20">
        <v>4.8</v>
      </c>
      <c r="E22" s="20">
        <f t="shared" si="0"/>
        <v>2.7331353415358506</v>
      </c>
      <c r="F22" s="21">
        <v>122.56273347202304</v>
      </c>
      <c r="G22" s="22">
        <f t="shared" si="1"/>
        <v>2.7634346808240511</v>
      </c>
      <c r="H22" s="20">
        <v>45.77</v>
      </c>
      <c r="I22" s="23">
        <f t="shared" si="2"/>
        <v>4.8477064220183479</v>
      </c>
      <c r="J22" s="24">
        <v>410065348175.21124</v>
      </c>
      <c r="K22" s="25">
        <f t="shared" si="3"/>
        <v>1.3604871213359029</v>
      </c>
      <c r="L22" s="20">
        <v>20077.911029999996</v>
      </c>
      <c r="M22" s="27">
        <f t="shared" si="4"/>
        <v>1.3219048900965276</v>
      </c>
      <c r="N22" s="20">
        <v>21387.82789</v>
      </c>
      <c r="O22" s="27">
        <f t="shared" si="5"/>
        <v>1.1508235011751382</v>
      </c>
      <c r="P22" s="20">
        <v>87660.823309999992</v>
      </c>
      <c r="Q22" s="27">
        <f t="shared" si="6"/>
        <v>1.3681745820034157</v>
      </c>
      <c r="R22" s="37">
        <v>18.9233320320633</v>
      </c>
      <c r="S22" s="27">
        <f t="shared" si="7"/>
        <v>3.8155326172934236</v>
      </c>
      <c r="T22" s="24">
        <v>100785377556.23576</v>
      </c>
      <c r="U22" s="27">
        <f t="shared" si="8"/>
        <v>1.5035611435347929</v>
      </c>
      <c r="V22" s="24">
        <v>25383454233.580357</v>
      </c>
      <c r="W22" s="39">
        <f t="shared" si="9"/>
        <v>1.0501701377050403</v>
      </c>
      <c r="X22" s="147">
        <v>0.39900000000000002</v>
      </c>
      <c r="Y22" s="30">
        <f t="shared" si="10"/>
        <v>1.9477124183006529</v>
      </c>
      <c r="Z22" s="20">
        <v>62.99</v>
      </c>
      <c r="AA22" s="23">
        <f t="shared" si="11"/>
        <v>3.3395510591210886</v>
      </c>
      <c r="AB22" s="31">
        <v>99.49</v>
      </c>
      <c r="AC22" s="32">
        <f t="shared" si="12"/>
        <v>5.9826560951437058</v>
      </c>
      <c r="AD22" s="179">
        <v>4.5199999999999996</v>
      </c>
      <c r="AE22" s="32">
        <f t="shared" si="13"/>
        <v>5.3951868271057632</v>
      </c>
      <c r="AF22" s="31">
        <v>74.37</v>
      </c>
      <c r="AG22" s="33">
        <f t="shared" si="14"/>
        <v>5.3723375931842376</v>
      </c>
      <c r="AH22" s="31">
        <v>86.8</v>
      </c>
      <c r="AI22" s="33">
        <f t="shared" si="15"/>
        <v>5.5453063885267273</v>
      </c>
      <c r="AJ22" s="29">
        <v>8.26</v>
      </c>
      <c r="AK22" s="23">
        <f t="shared" si="16"/>
        <v>3.4097664543524417</v>
      </c>
      <c r="AL22" s="29">
        <v>71.349999999999994</v>
      </c>
      <c r="AM22" s="34">
        <f t="shared" si="17"/>
        <v>4.4082217973231312</v>
      </c>
      <c r="AN22" s="20">
        <v>95.64</v>
      </c>
      <c r="AO22" s="35">
        <f t="shared" si="18"/>
        <v>5.131591678761489</v>
      </c>
      <c r="AP22" s="20">
        <v>84.78</v>
      </c>
      <c r="AQ22" s="33">
        <f t="shared" si="19"/>
        <v>5.8771537970644552</v>
      </c>
      <c r="AR22" s="36">
        <v>71.53</v>
      </c>
      <c r="AS22" s="32">
        <f t="shared" si="20"/>
        <v>6</v>
      </c>
      <c r="AT22" s="33">
        <v>74.008089046361604</v>
      </c>
      <c r="AU22" s="32">
        <f t="shared" si="21"/>
        <v>5.4399506956846304</v>
      </c>
      <c r="AV22" s="20">
        <v>1.0206000422564969</v>
      </c>
      <c r="AW22" s="20">
        <f t="shared" si="22"/>
        <v>4.7117817147844043</v>
      </c>
      <c r="AX22" s="20">
        <v>1.0200190657769304</v>
      </c>
      <c r="AY22" s="20">
        <f t="shared" si="23"/>
        <v>4.4619815567356564</v>
      </c>
      <c r="AZ22" s="20">
        <v>1.2091645885286784</v>
      </c>
      <c r="BA22" s="20">
        <f t="shared" si="24"/>
        <v>5.8254246190601826</v>
      </c>
      <c r="BB22" s="37">
        <v>0.94789251125358054</v>
      </c>
      <c r="BC22" s="37">
        <f t="shared" si="25"/>
        <v>3.7164457585337445</v>
      </c>
      <c r="BD22" s="36">
        <v>0.80200000000000005</v>
      </c>
      <c r="BE22" s="32">
        <f t="shared" si="26"/>
        <v>6</v>
      </c>
      <c r="BF22" s="119">
        <v>87.67</v>
      </c>
      <c r="BG22" s="38">
        <f t="shared" si="27"/>
        <v>5.9503684764626259</v>
      </c>
      <c r="BH22" s="119">
        <v>92.35</v>
      </c>
      <c r="BI22" s="38">
        <f t="shared" si="28"/>
        <v>5.5042125729099149</v>
      </c>
      <c r="BJ22" s="119">
        <v>49.25</v>
      </c>
      <c r="BK22" s="38">
        <f t="shared" si="29"/>
        <v>2.6831789791083356</v>
      </c>
      <c r="BP22" s="42">
        <v>13</v>
      </c>
      <c r="BQ22" s="42" t="s">
        <v>86</v>
      </c>
      <c r="BR22" s="43">
        <f t="shared" si="30"/>
        <v>3.1283536676730677</v>
      </c>
      <c r="BS22" s="43">
        <f t="shared" si="31"/>
        <v>3.972029783337701</v>
      </c>
      <c r="BT22" s="43">
        <f t="shared" si="33"/>
        <v>3.527325522500385</v>
      </c>
      <c r="BU22" s="43">
        <f t="shared" si="34"/>
        <v>1.0427845558910225</v>
      </c>
      <c r="BV22" s="43">
        <f t="shared" si="32"/>
        <v>1.3240099277792337</v>
      </c>
      <c r="BW22" s="43">
        <f t="shared" si="32"/>
        <v>1.175775174166795</v>
      </c>
      <c r="BX22" s="43">
        <f t="shared" si="35"/>
        <v>3.5425696578370514</v>
      </c>
      <c r="BY22">
        <f t="shared" si="36"/>
        <v>0.8436761156646333</v>
      </c>
      <c r="BZ22">
        <f t="shared" si="36"/>
        <v>0.44470426083731596</v>
      </c>
      <c r="CA22">
        <f t="shared" si="37"/>
        <v>0.39897185482731734</v>
      </c>
      <c r="CB22">
        <f t="shared" si="38"/>
        <v>1.6873522313292666</v>
      </c>
      <c r="CC22">
        <f t="shared" si="39"/>
        <v>5.1617287000392267</v>
      </c>
      <c r="CD22">
        <f t="shared" si="40"/>
        <v>3.9473594183875953</v>
      </c>
    </row>
    <row r="23" spans="1:82" ht="15.5" x14ac:dyDescent="0.35">
      <c r="A23" s="20">
        <v>18</v>
      </c>
      <c r="B23" s="20" t="s">
        <v>91</v>
      </c>
      <c r="C23" s="20">
        <v>2015</v>
      </c>
      <c r="D23" s="36">
        <v>20.2</v>
      </c>
      <c r="E23" s="20">
        <f t="shared" si="0"/>
        <v>6</v>
      </c>
      <c r="F23" s="21">
        <v>82.649320910424464</v>
      </c>
      <c r="G23" s="22">
        <f t="shared" si="1"/>
        <v>2.0765348834616719</v>
      </c>
      <c r="H23" s="20">
        <v>56.05</v>
      </c>
      <c r="I23" s="23">
        <f t="shared" si="2"/>
        <v>2.9614678899082572</v>
      </c>
      <c r="J23" s="24">
        <v>351909948442.30933</v>
      </c>
      <c r="K23" s="25">
        <f t="shared" si="3"/>
        <v>1.276230705166397</v>
      </c>
      <c r="L23" s="20">
        <v>42139.613010000008</v>
      </c>
      <c r="M23" s="27">
        <f t="shared" si="4"/>
        <v>1.772916036315288</v>
      </c>
      <c r="N23" s="20">
        <v>11650.323420000001</v>
      </c>
      <c r="O23" s="27">
        <f t="shared" si="5"/>
        <v>1.0732275867720746</v>
      </c>
      <c r="P23" s="20">
        <v>35548.049370000001</v>
      </c>
      <c r="Q23" s="27">
        <f t="shared" si="6"/>
        <v>1.1207067028350794</v>
      </c>
      <c r="R23" s="37">
        <v>0.43784210558953901</v>
      </c>
      <c r="S23" s="27">
        <f t="shared" si="7"/>
        <v>1.0576767840415089</v>
      </c>
      <c r="T23" s="24">
        <v>53667279200.852425</v>
      </c>
      <c r="U23" s="27">
        <f t="shared" si="8"/>
        <v>1.2081158578794389</v>
      </c>
      <c r="V23" s="24">
        <v>25810823305.236805</v>
      </c>
      <c r="W23" s="39">
        <f t="shared" si="9"/>
        <v>1.0512755764259893</v>
      </c>
      <c r="X23" s="149">
        <v>0.36</v>
      </c>
      <c r="Y23" s="30">
        <f t="shared" si="10"/>
        <v>3.2222222222222228</v>
      </c>
      <c r="Z23" s="20">
        <v>58.69</v>
      </c>
      <c r="AA23" s="23">
        <f t="shared" si="11"/>
        <v>2.6598166297818526</v>
      </c>
      <c r="AB23" s="31">
        <v>97.74</v>
      </c>
      <c r="AC23" s="32">
        <f t="shared" si="12"/>
        <v>5.8381235546745947</v>
      </c>
      <c r="AD23" s="180">
        <v>18.399999999999999</v>
      </c>
      <c r="AE23" s="32">
        <f t="shared" si="13"/>
        <v>1</v>
      </c>
      <c r="AF23" s="31">
        <v>48.43</v>
      </c>
      <c r="AG23" s="33">
        <f t="shared" si="14"/>
        <v>3.6457667731629391</v>
      </c>
      <c r="AH23" s="31">
        <v>63.76</v>
      </c>
      <c r="AI23" s="33">
        <f t="shared" si="15"/>
        <v>3.6678617992177314</v>
      </c>
      <c r="AJ23" s="40">
        <v>6.71</v>
      </c>
      <c r="AK23" s="23">
        <f t="shared" si="16"/>
        <v>1.7643312101910826</v>
      </c>
      <c r="AL23" s="40">
        <v>65.38</v>
      </c>
      <c r="AM23" s="34">
        <f t="shared" si="17"/>
        <v>1.5544933078393861</v>
      </c>
      <c r="AN23" s="20">
        <v>97.8</v>
      </c>
      <c r="AO23" s="35">
        <f t="shared" si="18"/>
        <v>5.6540880503144635</v>
      </c>
      <c r="AP23" s="20">
        <v>82.83</v>
      </c>
      <c r="AQ23" s="33">
        <f t="shared" si="19"/>
        <v>5.5660497766432675</v>
      </c>
      <c r="AR23" s="20">
        <v>64.97</v>
      </c>
      <c r="AS23" s="32">
        <f t="shared" si="20"/>
        <v>4.8413987990109497</v>
      </c>
      <c r="AT23" s="33">
        <v>62.756645558045172</v>
      </c>
      <c r="AU23" s="32">
        <f t="shared" si="21"/>
        <v>2.8008809855718346</v>
      </c>
      <c r="AV23" s="20">
        <v>0.99734504237720811</v>
      </c>
      <c r="AW23" s="20">
        <f t="shared" si="22"/>
        <v>2.9621239426044146</v>
      </c>
      <c r="AX23" s="20">
        <v>1.0082434234452662</v>
      </c>
      <c r="AY23" s="20">
        <f t="shared" si="23"/>
        <v>4.2247061533947363</v>
      </c>
      <c r="AZ23" s="20">
        <v>1.001540357362908</v>
      </c>
      <c r="BA23" s="20">
        <f t="shared" si="24"/>
        <v>3.4341765484830029</v>
      </c>
      <c r="BB23" s="37">
        <v>0.94341304024951733</v>
      </c>
      <c r="BC23" s="37">
        <f t="shared" si="25"/>
        <v>1.4686125571485555</v>
      </c>
      <c r="BD23" s="32">
        <v>0.75429011486722541</v>
      </c>
      <c r="BE23" s="32">
        <f t="shared" si="26"/>
        <v>5.3004415669681144</v>
      </c>
      <c r="BF23" s="119">
        <v>23.59</v>
      </c>
      <c r="BG23" s="38">
        <f t="shared" si="27"/>
        <v>1.1315987366521281</v>
      </c>
      <c r="BH23" s="119">
        <v>92.27</v>
      </c>
      <c r="BI23" s="38">
        <f t="shared" si="28"/>
        <v>5.4955713977100888</v>
      </c>
      <c r="BJ23" s="119">
        <v>60.15</v>
      </c>
      <c r="BK23" s="38">
        <f t="shared" si="29"/>
        <v>3.8569890157225935</v>
      </c>
      <c r="BP23" s="42">
        <v>14</v>
      </c>
      <c r="BQ23" s="42" t="s">
        <v>87</v>
      </c>
      <c r="BR23" s="43">
        <f t="shared" si="30"/>
        <v>2.2277865011012299</v>
      </c>
      <c r="BS23" s="43">
        <f t="shared" si="31"/>
        <v>4.469821662064283</v>
      </c>
      <c r="BT23" s="43">
        <f t="shared" si="33"/>
        <v>2.780126525378892</v>
      </c>
      <c r="BU23" s="43">
        <f t="shared" si="34"/>
        <v>0.74259550036707667</v>
      </c>
      <c r="BV23" s="43">
        <f t="shared" si="32"/>
        <v>1.4899405540214277</v>
      </c>
      <c r="BW23" s="43">
        <f t="shared" si="32"/>
        <v>0.92670884179296398</v>
      </c>
      <c r="BX23" s="43">
        <f t="shared" si="35"/>
        <v>3.1592448961814683</v>
      </c>
      <c r="BY23">
        <f t="shared" si="36"/>
        <v>2.2420351609630531</v>
      </c>
      <c r="BZ23">
        <f t="shared" si="36"/>
        <v>1.689695136685391</v>
      </c>
      <c r="CA23">
        <f t="shared" si="37"/>
        <v>0.55234002427766216</v>
      </c>
      <c r="CB23" s="124">
        <f t="shared" si="38"/>
        <v>4.4840703219261062</v>
      </c>
      <c r="CC23">
        <f t="shared" si="39"/>
        <v>3.2070515458013649</v>
      </c>
      <c r="CD23">
        <f t="shared" si="40"/>
        <v>3.1711965585864426</v>
      </c>
    </row>
    <row r="24" spans="1:82" ht="15.5" x14ac:dyDescent="0.35">
      <c r="A24" s="20">
        <v>19</v>
      </c>
      <c r="B24" s="20" t="s">
        <v>92</v>
      </c>
      <c r="C24" s="20">
        <v>2015</v>
      </c>
      <c r="D24" s="20">
        <v>3.22</v>
      </c>
      <c r="E24" s="20">
        <f t="shared" si="0"/>
        <v>2.3979635129401782</v>
      </c>
      <c r="F24" s="21">
        <v>86.993889150168812</v>
      </c>
      <c r="G24" s="22">
        <f t="shared" si="1"/>
        <v>2.1513038107966063</v>
      </c>
      <c r="H24" s="36">
        <v>66.739999999999995</v>
      </c>
      <c r="I24" s="23">
        <f t="shared" si="2"/>
        <v>1</v>
      </c>
      <c r="J24" s="24">
        <v>382896590530.48474</v>
      </c>
      <c r="K24" s="25">
        <f t="shared" si="3"/>
        <v>1.321124617399275</v>
      </c>
      <c r="L24" s="20">
        <v>16956.124899999999</v>
      </c>
      <c r="M24" s="27">
        <f t="shared" si="4"/>
        <v>1.258085682402692</v>
      </c>
      <c r="N24" s="20">
        <v>6775.9007999999994</v>
      </c>
      <c r="O24" s="27">
        <f t="shared" si="5"/>
        <v>1.0343844435877843</v>
      </c>
      <c r="P24" s="20">
        <v>33038.767599999999</v>
      </c>
      <c r="Q24" s="27">
        <f t="shared" si="6"/>
        <v>1.1087908789226426</v>
      </c>
      <c r="R24" s="37">
        <v>15.0790315664653</v>
      </c>
      <c r="S24" s="27">
        <f t="shared" si="7"/>
        <v>3.242000268083737</v>
      </c>
      <c r="T24" s="24">
        <v>55169972399.69619</v>
      </c>
      <c r="U24" s="27">
        <f t="shared" si="8"/>
        <v>1.21753821652465</v>
      </c>
      <c r="V24" s="24">
        <v>24857367403.215046</v>
      </c>
      <c r="W24" s="39">
        <f t="shared" si="9"/>
        <v>1.0488093542711501</v>
      </c>
      <c r="X24" s="147">
        <v>0.34799999999999998</v>
      </c>
      <c r="Y24" s="30">
        <f t="shared" si="10"/>
        <v>3.6143790849673212</v>
      </c>
      <c r="Z24" s="20">
        <v>64.75</v>
      </c>
      <c r="AA24" s="23">
        <f t="shared" si="11"/>
        <v>3.6177679418273798</v>
      </c>
      <c r="AB24" s="31">
        <v>64.11</v>
      </c>
      <c r="AC24" s="32">
        <f t="shared" si="12"/>
        <v>3.0606210769739017</v>
      </c>
      <c r="AD24" s="179">
        <v>9.41</v>
      </c>
      <c r="AE24" s="32">
        <f t="shared" si="13"/>
        <v>3.8467384420519313</v>
      </c>
      <c r="AF24" s="31">
        <v>12.87</v>
      </c>
      <c r="AG24" s="33">
        <f t="shared" si="14"/>
        <v>1.2788871139510116</v>
      </c>
      <c r="AH24" s="31">
        <v>52.96</v>
      </c>
      <c r="AI24" s="33">
        <f t="shared" si="15"/>
        <v>2.7878096479791399</v>
      </c>
      <c r="AJ24" s="29">
        <v>6.93</v>
      </c>
      <c r="AK24" s="23">
        <f t="shared" si="16"/>
        <v>1.997876857749469</v>
      </c>
      <c r="AL24" s="29">
        <v>65.959999999999994</v>
      </c>
      <c r="AM24" s="34">
        <f t="shared" si="17"/>
        <v>1.8317399617590793</v>
      </c>
      <c r="AN24" s="20">
        <v>94.95</v>
      </c>
      <c r="AO24" s="35">
        <f t="shared" si="18"/>
        <v>4.9646831156265119</v>
      </c>
      <c r="AP24" s="20">
        <v>66.319999999999993</v>
      </c>
      <c r="AQ24" s="33">
        <f t="shared" si="19"/>
        <v>2.9320357370772165</v>
      </c>
      <c r="AR24" s="20">
        <v>52.51</v>
      </c>
      <c r="AS24" s="32">
        <f t="shared" si="20"/>
        <v>2.6407629812786997</v>
      </c>
      <c r="AT24" s="33">
        <v>66.597377265634378</v>
      </c>
      <c r="AU24" s="32">
        <f t="shared" si="21"/>
        <v>3.7017395042760088</v>
      </c>
      <c r="AV24" s="20">
        <v>0.99726546066470334</v>
      </c>
      <c r="AW24" s="20">
        <f t="shared" si="22"/>
        <v>2.9561363802509364</v>
      </c>
      <c r="AX24" s="20">
        <v>0.86239304250245463</v>
      </c>
      <c r="AY24" s="20">
        <f t="shared" si="23"/>
        <v>1.2858679150273331</v>
      </c>
      <c r="AZ24" s="20">
        <v>0.87019914651493591</v>
      </c>
      <c r="BA24" s="20">
        <f t="shared" si="24"/>
        <v>1.9214946458744091</v>
      </c>
      <c r="BB24" s="37">
        <v>0.94374907966426158</v>
      </c>
      <c r="BC24" s="37">
        <f t="shared" si="25"/>
        <v>1.6372397349449972</v>
      </c>
      <c r="BD24" s="20">
        <v>0.72499999999999998</v>
      </c>
      <c r="BE24" s="32">
        <f t="shared" si="26"/>
        <v>4.8709677419354831</v>
      </c>
      <c r="BF24" s="119">
        <v>55.19</v>
      </c>
      <c r="BG24" s="38">
        <f t="shared" si="27"/>
        <v>3.5078959241991274</v>
      </c>
      <c r="BH24" s="119">
        <v>77.13</v>
      </c>
      <c r="BI24" s="38">
        <f t="shared" si="28"/>
        <v>3.8602289911427952</v>
      </c>
      <c r="BJ24" s="119">
        <v>60.25</v>
      </c>
      <c r="BK24" s="38">
        <f t="shared" si="29"/>
        <v>3.8677579151410733</v>
      </c>
      <c r="BP24" s="42">
        <v>15</v>
      </c>
      <c r="BQ24" s="42" t="s">
        <v>88</v>
      </c>
      <c r="BR24" s="43">
        <f t="shared" si="30"/>
        <v>3.5232187505555324</v>
      </c>
      <c r="BS24" s="43">
        <f t="shared" si="31"/>
        <v>3.714841673875402</v>
      </c>
      <c r="BT24" s="43">
        <f t="shared" si="33"/>
        <v>3.7672028648209577</v>
      </c>
      <c r="BU24" s="43">
        <f t="shared" si="34"/>
        <v>1.1744062501851775</v>
      </c>
      <c r="BV24" s="43">
        <f t="shared" si="32"/>
        <v>1.2382805579584673</v>
      </c>
      <c r="BW24" s="43">
        <f t="shared" si="32"/>
        <v>1.2557342882736526</v>
      </c>
      <c r="BX24" s="43">
        <f t="shared" si="35"/>
        <v>3.6684210964172976</v>
      </c>
      <c r="BY24">
        <f t="shared" si="36"/>
        <v>0.19162292331986963</v>
      </c>
      <c r="BZ24">
        <f t="shared" si="36"/>
        <v>5.2361190945555691E-2</v>
      </c>
      <c r="CA24">
        <f t="shared" si="37"/>
        <v>0.24398411426542532</v>
      </c>
      <c r="CB24" s="55">
        <f t="shared" si="38"/>
        <v>0.48796822853085065</v>
      </c>
      <c r="CC24">
        <f t="shared" si="39"/>
        <v>6</v>
      </c>
      <c r="CD24" s="95">
        <f t="shared" si="40"/>
        <v>4.2513158223129732</v>
      </c>
    </row>
    <row r="25" spans="1:82" ht="15.5" x14ac:dyDescent="0.35">
      <c r="A25" s="20">
        <v>20</v>
      </c>
      <c r="B25" s="20" t="s">
        <v>93</v>
      </c>
      <c r="C25" s="20">
        <v>2015</v>
      </c>
      <c r="D25" s="20">
        <v>3.28</v>
      </c>
      <c r="E25" s="20">
        <f t="shared" si="0"/>
        <v>2.4106915570640646</v>
      </c>
      <c r="F25" s="50">
        <v>20.095537803264826</v>
      </c>
      <c r="G25" s="22">
        <f t="shared" si="1"/>
        <v>1</v>
      </c>
      <c r="H25" s="20">
        <v>50.87</v>
      </c>
      <c r="I25" s="23">
        <f t="shared" si="2"/>
        <v>3.9119266055045876</v>
      </c>
      <c r="J25" s="24">
        <v>466994147388.81042</v>
      </c>
      <c r="K25" s="25">
        <f t="shared" si="3"/>
        <v>1.4429664202591554</v>
      </c>
      <c r="L25" s="20">
        <v>30194.050469999998</v>
      </c>
      <c r="M25" s="27">
        <f t="shared" si="4"/>
        <v>1.528710858569827</v>
      </c>
      <c r="N25" s="20">
        <v>31755.567429999999</v>
      </c>
      <c r="O25" s="27">
        <f t="shared" si="5"/>
        <v>1.2334416126612631</v>
      </c>
      <c r="P25" s="20">
        <v>50397.13728000001</v>
      </c>
      <c r="Q25" s="27">
        <f t="shared" si="6"/>
        <v>1.1912205522206969</v>
      </c>
      <c r="R25" s="37">
        <v>9.1674130558197895</v>
      </c>
      <c r="S25" s="27">
        <f t="shared" si="7"/>
        <v>2.3600441144523945</v>
      </c>
      <c r="T25" s="24">
        <v>38923025883.566765</v>
      </c>
      <c r="U25" s="27">
        <f t="shared" si="8"/>
        <v>1.11566475553985</v>
      </c>
      <c r="V25" s="24">
        <v>7905609496.9634228</v>
      </c>
      <c r="W25" s="39">
        <f t="shared" si="9"/>
        <v>1.0049617040303558</v>
      </c>
      <c r="X25" s="149">
        <v>0.33</v>
      </c>
      <c r="Y25" s="30">
        <f t="shared" si="10"/>
        <v>4.2026143790849666</v>
      </c>
      <c r="Z25" s="20">
        <v>64.44</v>
      </c>
      <c r="AA25" s="23">
        <f t="shared" si="11"/>
        <v>3.5687638318052484</v>
      </c>
      <c r="AB25" s="31">
        <v>78.19</v>
      </c>
      <c r="AC25" s="32">
        <f t="shared" si="12"/>
        <v>4.2234886025768086</v>
      </c>
      <c r="AD25" s="179">
        <v>6</v>
      </c>
      <c r="AE25" s="32">
        <f t="shared" si="13"/>
        <v>4.9265357821405953</v>
      </c>
      <c r="AF25" s="31">
        <v>29.36</v>
      </c>
      <c r="AG25" s="33">
        <f t="shared" si="14"/>
        <v>2.3764643237486687</v>
      </c>
      <c r="AH25" s="31">
        <v>60.97</v>
      </c>
      <c r="AI25" s="33">
        <f t="shared" si="15"/>
        <v>3.440514993481095</v>
      </c>
      <c r="AJ25" s="40">
        <v>6.93</v>
      </c>
      <c r="AK25" s="23">
        <f t="shared" si="16"/>
        <v>1.997876857749469</v>
      </c>
      <c r="AL25" s="40">
        <v>69.87</v>
      </c>
      <c r="AM25" s="34">
        <f t="shared" si="17"/>
        <v>3.700764818355641</v>
      </c>
      <c r="AN25" s="20">
        <v>96.09</v>
      </c>
      <c r="AO25" s="35">
        <f t="shared" si="18"/>
        <v>5.2404450895016934</v>
      </c>
      <c r="AP25" s="20">
        <v>64.55</v>
      </c>
      <c r="AQ25" s="33">
        <f t="shared" si="19"/>
        <v>2.6496490108487549</v>
      </c>
      <c r="AR25" s="20">
        <v>50.32</v>
      </c>
      <c r="AS25" s="32">
        <f t="shared" si="20"/>
        <v>2.2539738608265631</v>
      </c>
      <c r="AT25" s="33">
        <v>66.088598667638536</v>
      </c>
      <c r="AU25" s="32">
        <f t="shared" si="21"/>
        <v>3.5824035107638208</v>
      </c>
      <c r="AV25" s="20">
        <v>0.99639999999999995</v>
      </c>
      <c r="AW25" s="20">
        <f t="shared" si="22"/>
        <v>2.891020921795787</v>
      </c>
      <c r="AX25" s="20">
        <v>0.89739999999999998</v>
      </c>
      <c r="AY25" s="20">
        <f t="shared" si="23"/>
        <v>1.9912468426492516</v>
      </c>
      <c r="AZ25" s="20">
        <v>0.87319999999999998</v>
      </c>
      <c r="BA25" s="20">
        <f t="shared" si="24"/>
        <v>1.9560560507063673</v>
      </c>
      <c r="BB25" s="37">
        <v>0.94573535550299148</v>
      </c>
      <c r="BC25" s="37">
        <f t="shared" si="25"/>
        <v>2.6339683159217171</v>
      </c>
      <c r="BD25" s="32">
        <v>0.63515136953387796</v>
      </c>
      <c r="BE25" s="32">
        <f t="shared" si="26"/>
        <v>3.5535391427254828</v>
      </c>
      <c r="BF25" s="119">
        <v>82.33</v>
      </c>
      <c r="BG25" s="38">
        <f t="shared" si="27"/>
        <v>5.5488043314784177</v>
      </c>
      <c r="BH25" s="119">
        <v>91.57</v>
      </c>
      <c r="BI25" s="38">
        <f t="shared" si="28"/>
        <v>5.4199611147116</v>
      </c>
      <c r="BJ25" s="119">
        <v>59.28</v>
      </c>
      <c r="BK25" s="38">
        <f t="shared" si="29"/>
        <v>3.7632995907818225</v>
      </c>
      <c r="BP25" s="42">
        <v>16</v>
      </c>
      <c r="BQ25" s="42" t="s">
        <v>89</v>
      </c>
      <c r="BR25" s="43">
        <f t="shared" si="30"/>
        <v>2.1654203489506498</v>
      </c>
      <c r="BS25" s="43">
        <f t="shared" si="31"/>
        <v>3.3991584228192715</v>
      </c>
      <c r="BT25" s="43">
        <f t="shared" si="33"/>
        <v>2.7151438820952198</v>
      </c>
      <c r="BU25" s="43">
        <f t="shared" si="34"/>
        <v>0.72180678298354994</v>
      </c>
      <c r="BV25" s="43">
        <f t="shared" si="32"/>
        <v>1.1330528076064239</v>
      </c>
      <c r="BW25" s="43">
        <f t="shared" si="32"/>
        <v>0.90504796069840665</v>
      </c>
      <c r="BX25" s="43">
        <f t="shared" si="35"/>
        <v>2.7599075512883804</v>
      </c>
      <c r="BY25">
        <f t="shared" si="36"/>
        <v>1.2337380738686217</v>
      </c>
      <c r="BZ25">
        <f t="shared" si="36"/>
        <v>0.68401454072405166</v>
      </c>
      <c r="CA25">
        <f t="shared" si="37"/>
        <v>0.54972353314457001</v>
      </c>
      <c r="CB25">
        <f t="shared" si="38"/>
        <v>2.4674761477372433</v>
      </c>
      <c r="CC25">
        <f t="shared" si="39"/>
        <v>4.6164859020596074</v>
      </c>
      <c r="CD25">
        <f t="shared" si="40"/>
        <v>3.2240521389811869</v>
      </c>
    </row>
    <row r="26" spans="1:82" ht="15.5" x14ac:dyDescent="0.35">
      <c r="A26" s="20">
        <v>21</v>
      </c>
      <c r="B26" s="20" t="s">
        <v>94</v>
      </c>
      <c r="C26" s="20">
        <v>2015</v>
      </c>
      <c r="D26" s="20">
        <v>4.6399999999999997</v>
      </c>
      <c r="E26" s="20">
        <f t="shared" si="0"/>
        <v>2.6991938905388206</v>
      </c>
      <c r="F26" s="21">
        <v>92.530885952990076</v>
      </c>
      <c r="G26" s="22">
        <f t="shared" si="1"/>
        <v>2.2465941339676538</v>
      </c>
      <c r="H26" s="20">
        <v>48.51</v>
      </c>
      <c r="I26" s="23">
        <f t="shared" si="2"/>
        <v>4.3449541284403672</v>
      </c>
      <c r="J26" s="24">
        <v>360332191134.98163</v>
      </c>
      <c r="K26" s="25">
        <f t="shared" si="3"/>
        <v>1.2884329768153511</v>
      </c>
      <c r="L26" s="20">
        <v>29686.441699999999</v>
      </c>
      <c r="M26" s="27">
        <f t="shared" si="4"/>
        <v>1.5183337256815332</v>
      </c>
      <c r="N26" s="20">
        <v>19022.426199999998</v>
      </c>
      <c r="O26" s="27">
        <f t="shared" si="5"/>
        <v>1.1319741637877632</v>
      </c>
      <c r="P26" s="20">
        <v>30182.100400000003</v>
      </c>
      <c r="Q26" s="27">
        <f t="shared" si="6"/>
        <v>1.0952254261550032</v>
      </c>
      <c r="R26" s="37">
        <v>12.3303171659563</v>
      </c>
      <c r="S26" s="27">
        <f t="shared" si="7"/>
        <v>2.8319187352956399</v>
      </c>
      <c r="T26" s="24">
        <v>49416889689.350983</v>
      </c>
      <c r="U26" s="27">
        <f t="shared" si="8"/>
        <v>1.1814645797675625</v>
      </c>
      <c r="V26" s="24">
        <v>14076325765.331884</v>
      </c>
      <c r="W26" s="39">
        <f t="shared" si="9"/>
        <v>1.0209229636334567</v>
      </c>
      <c r="X26" s="147">
        <v>0.3</v>
      </c>
      <c r="Y26" s="30">
        <f t="shared" si="10"/>
        <v>5.1830065359477135</v>
      </c>
      <c r="Z26" s="20">
        <v>77.87</v>
      </c>
      <c r="AA26" s="23">
        <f t="shared" si="11"/>
        <v>5.6917483401833717</v>
      </c>
      <c r="AB26" s="31">
        <v>77.81</v>
      </c>
      <c r="AC26" s="32">
        <f t="shared" si="12"/>
        <v>4.1921043937892302</v>
      </c>
      <c r="AD26" s="179">
        <v>5.68</v>
      </c>
      <c r="AE26" s="32">
        <f t="shared" si="13"/>
        <v>5.0278657378087397</v>
      </c>
      <c r="AF26" s="31">
        <v>22.24</v>
      </c>
      <c r="AG26" s="33">
        <f t="shared" si="14"/>
        <v>1.9025559105431309</v>
      </c>
      <c r="AH26" s="31">
        <v>46.06</v>
      </c>
      <c r="AI26" s="33">
        <f t="shared" si="15"/>
        <v>2.2255541069100393</v>
      </c>
      <c r="AJ26" s="29">
        <v>8.0299999999999994</v>
      </c>
      <c r="AK26" s="23">
        <f t="shared" si="16"/>
        <v>3.1656050955414008</v>
      </c>
      <c r="AL26" s="29">
        <v>69.540000000000006</v>
      </c>
      <c r="AM26" s="34">
        <f t="shared" si="17"/>
        <v>3.543021032504782</v>
      </c>
      <c r="AN26" s="20">
        <v>98.54</v>
      </c>
      <c r="AO26" s="35">
        <f t="shared" si="18"/>
        <v>5.833091436865022</v>
      </c>
      <c r="AP26" s="20">
        <v>75.760000000000005</v>
      </c>
      <c r="AQ26" s="33">
        <f t="shared" si="19"/>
        <v>4.43809827696235</v>
      </c>
      <c r="AR26" s="20">
        <v>52.36</v>
      </c>
      <c r="AS26" s="32">
        <f t="shared" si="20"/>
        <v>2.6142705757682796</v>
      </c>
      <c r="AT26" s="33">
        <v>67.877589315999799</v>
      </c>
      <c r="AU26" s="32">
        <f t="shared" si="21"/>
        <v>4.0020182061287191</v>
      </c>
      <c r="AV26" s="20">
        <v>0.9908080808080808</v>
      </c>
      <c r="AW26" s="20">
        <f t="shared" si="22"/>
        <v>2.4702965646110986</v>
      </c>
      <c r="AX26" s="20">
        <v>0.90635240736072586</v>
      </c>
      <c r="AY26" s="20">
        <f t="shared" si="23"/>
        <v>2.1716349699004187</v>
      </c>
      <c r="AZ26" s="20">
        <v>0.87166725915392818</v>
      </c>
      <c r="BA26" s="20">
        <f t="shared" si="24"/>
        <v>1.9384031805655131</v>
      </c>
      <c r="BB26" s="37">
        <v>0.94656595328017912</v>
      </c>
      <c r="BC26" s="37">
        <f t="shared" si="25"/>
        <v>3.0507687057145207</v>
      </c>
      <c r="BD26" s="20">
        <v>0.61599999999999999</v>
      </c>
      <c r="BE26" s="32">
        <f t="shared" si="26"/>
        <v>3.272727272727272</v>
      </c>
      <c r="BF26" s="119">
        <v>70.89</v>
      </c>
      <c r="BG26" s="38">
        <f t="shared" si="27"/>
        <v>4.6885245901639347</v>
      </c>
      <c r="BH26" s="119">
        <v>89.87</v>
      </c>
      <c r="BI26" s="38">
        <f t="shared" si="28"/>
        <v>5.2363361417152738</v>
      </c>
      <c r="BJ26" s="119">
        <v>64.66</v>
      </c>
      <c r="BK26" s="38">
        <f t="shared" si="29"/>
        <v>4.3426663794960154</v>
      </c>
      <c r="BP26" s="42">
        <v>17</v>
      </c>
      <c r="BQ26" s="42" t="s">
        <v>90</v>
      </c>
      <c r="BR26" s="43">
        <f t="shared" si="30"/>
        <v>2.1914930437522488</v>
      </c>
      <c r="BS26" s="43">
        <f t="shared" si="31"/>
        <v>4.7097266314931936</v>
      </c>
      <c r="BT26" s="43">
        <f t="shared" si="33"/>
        <v>4.7125866761602921</v>
      </c>
      <c r="BU26" s="43">
        <f t="shared" si="34"/>
        <v>0.73049768125074965</v>
      </c>
      <c r="BV26" s="43">
        <f t="shared" si="34"/>
        <v>1.5699088771643979</v>
      </c>
      <c r="BW26" s="43">
        <f t="shared" si="34"/>
        <v>1.5708622253867641</v>
      </c>
      <c r="BX26" s="43">
        <f t="shared" si="35"/>
        <v>3.871268783801912</v>
      </c>
      <c r="BY26">
        <f t="shared" si="36"/>
        <v>2.5182335877409447</v>
      </c>
      <c r="BZ26">
        <f t="shared" si="36"/>
        <v>2.8600446670985491E-3</v>
      </c>
      <c r="CA26">
        <f t="shared" si="37"/>
        <v>2.5210936324080433</v>
      </c>
      <c r="CB26">
        <f t="shared" si="38"/>
        <v>5.0421872648160866</v>
      </c>
      <c r="CC26">
        <f t="shared" si="39"/>
        <v>2.8169734605885264</v>
      </c>
      <c r="CD26">
        <f t="shared" si="40"/>
        <v>3.6076949529985654</v>
      </c>
    </row>
    <row r="27" spans="1:82" ht="15.5" x14ac:dyDescent="0.35">
      <c r="A27" s="20">
        <v>22</v>
      </c>
      <c r="B27" s="20" t="s">
        <v>95</v>
      </c>
      <c r="C27" s="20">
        <v>2015</v>
      </c>
      <c r="D27" s="20">
        <v>2.08</v>
      </c>
      <c r="E27" s="20">
        <f t="shared" si="0"/>
        <v>2.1561306745863384</v>
      </c>
      <c r="F27" s="21">
        <v>123.36392284175813</v>
      </c>
      <c r="G27" s="22">
        <f t="shared" si="1"/>
        <v>2.7772229484864712</v>
      </c>
      <c r="H27" s="20">
        <v>49.29</v>
      </c>
      <c r="I27" s="23">
        <f t="shared" si="2"/>
        <v>4.2018348623853212</v>
      </c>
      <c r="J27" s="24">
        <v>487653075058.67432</v>
      </c>
      <c r="K27" s="25">
        <f t="shared" si="3"/>
        <v>1.4728973848017821</v>
      </c>
      <c r="L27" s="20">
        <v>46300.996379999997</v>
      </c>
      <c r="M27" s="27">
        <f t="shared" si="4"/>
        <v>1.85798790816184</v>
      </c>
      <c r="N27" s="20">
        <v>22867.756219999999</v>
      </c>
      <c r="O27" s="27">
        <f t="shared" si="5"/>
        <v>1.1626167067516948</v>
      </c>
      <c r="P27" s="20">
        <v>41694.363910000015</v>
      </c>
      <c r="Q27" s="27">
        <f t="shared" si="6"/>
        <v>1.1498937007420904</v>
      </c>
      <c r="R27" s="37">
        <v>3.6772337889777198</v>
      </c>
      <c r="S27" s="27">
        <f t="shared" si="7"/>
        <v>1.5409626090726021</v>
      </c>
      <c r="T27" s="24">
        <v>76286517873.622604</v>
      </c>
      <c r="U27" s="27">
        <f t="shared" si="8"/>
        <v>1.3499455934638271</v>
      </c>
      <c r="V27" s="57">
        <v>5987385713.8606577</v>
      </c>
      <c r="W27" s="39">
        <f t="shared" si="9"/>
        <v>1</v>
      </c>
      <c r="X27" s="149">
        <v>0.33400000000000002</v>
      </c>
      <c r="Y27" s="30">
        <f t="shared" si="10"/>
        <v>4.0718954248366011</v>
      </c>
      <c r="Z27" s="20">
        <v>70.05</v>
      </c>
      <c r="AA27" s="23">
        <f t="shared" si="11"/>
        <v>4.4555801454315525</v>
      </c>
      <c r="AB27" s="31">
        <v>95.62</v>
      </c>
      <c r="AC27" s="32">
        <f t="shared" si="12"/>
        <v>5.6630327056491581</v>
      </c>
      <c r="AD27" s="179">
        <v>4.2699999999999996</v>
      </c>
      <c r="AE27" s="32">
        <f t="shared" si="13"/>
        <v>5.474350854971501</v>
      </c>
      <c r="AF27" s="31">
        <v>43.31</v>
      </c>
      <c r="AG27" s="33">
        <f t="shared" si="14"/>
        <v>3.3049787007454738</v>
      </c>
      <c r="AH27" s="31">
        <v>53.1</v>
      </c>
      <c r="AI27" s="33">
        <f t="shared" si="15"/>
        <v>2.7992177314211215</v>
      </c>
      <c r="AJ27" s="40">
        <v>7.76</v>
      </c>
      <c r="AK27" s="23">
        <f t="shared" si="16"/>
        <v>2.878980891719745</v>
      </c>
      <c r="AL27" s="40">
        <v>67.8</v>
      </c>
      <c r="AM27" s="34">
        <f t="shared" si="17"/>
        <v>2.711281070745696</v>
      </c>
      <c r="AN27" s="20">
        <v>97.75</v>
      </c>
      <c r="AO27" s="35">
        <f t="shared" si="18"/>
        <v>5.6419932268988866</v>
      </c>
      <c r="AP27" s="20">
        <v>72.510000000000005</v>
      </c>
      <c r="AQ27" s="33">
        <f t="shared" si="19"/>
        <v>3.9195915762603715</v>
      </c>
      <c r="AR27" s="20">
        <v>55.58</v>
      </c>
      <c r="AS27" s="32">
        <f t="shared" si="20"/>
        <v>3.1829742140586363</v>
      </c>
      <c r="AT27" s="33">
        <v>66.297641181896751</v>
      </c>
      <c r="AU27" s="32">
        <f t="shared" si="21"/>
        <v>3.6314352432768571</v>
      </c>
      <c r="AV27" s="20">
        <v>0.97245762711864403</v>
      </c>
      <c r="AW27" s="20">
        <f t="shared" si="22"/>
        <v>1.0896466361048889</v>
      </c>
      <c r="AX27" s="20">
        <v>0.93400879882682308</v>
      </c>
      <c r="AY27" s="20">
        <f t="shared" si="23"/>
        <v>2.728902357550874</v>
      </c>
      <c r="AZ27" s="20">
        <v>0.90099009900990101</v>
      </c>
      <c r="BA27" s="20">
        <f t="shared" si="24"/>
        <v>2.276119948188148</v>
      </c>
      <c r="BB27" s="37">
        <v>0.94439667526511906</v>
      </c>
      <c r="BC27" s="37">
        <f t="shared" si="25"/>
        <v>1.9622082170175479</v>
      </c>
      <c r="BD27" s="20">
        <v>0.63200000000000001</v>
      </c>
      <c r="BE27" s="32">
        <f t="shared" si="26"/>
        <v>3.5073313782991198</v>
      </c>
      <c r="BF27" s="119">
        <v>36</v>
      </c>
      <c r="BG27" s="38">
        <f t="shared" si="27"/>
        <v>2.0648217777109341</v>
      </c>
      <c r="BH27" s="119">
        <v>87.6</v>
      </c>
      <c r="BI27" s="38">
        <f t="shared" si="28"/>
        <v>4.9911427954201768</v>
      </c>
      <c r="BJ27" s="119">
        <v>50.97</v>
      </c>
      <c r="BK27" s="38">
        <f t="shared" si="29"/>
        <v>2.8684040491061813</v>
      </c>
      <c r="BP27" s="42">
        <v>18</v>
      </c>
      <c r="BQ27" s="42" t="s">
        <v>91</v>
      </c>
      <c r="BR27" s="43">
        <f t="shared" si="30"/>
        <v>1.9598152022805704</v>
      </c>
      <c r="BS27" s="43">
        <f t="shared" si="31"/>
        <v>3.2166716689945076</v>
      </c>
      <c r="BT27" s="43">
        <f t="shared" si="33"/>
        <v>3.4947197166949366</v>
      </c>
      <c r="BU27" s="43">
        <f t="shared" si="34"/>
        <v>0.65327173409352346</v>
      </c>
      <c r="BV27" s="43">
        <f t="shared" si="34"/>
        <v>1.0722238896648359</v>
      </c>
      <c r="BW27" s="43">
        <f t="shared" si="34"/>
        <v>1.1649065722316456</v>
      </c>
      <c r="BX27" s="43">
        <f t="shared" si="35"/>
        <v>2.890402195990005</v>
      </c>
      <c r="BY27">
        <f t="shared" si="36"/>
        <v>1.2568564667139372</v>
      </c>
      <c r="BZ27">
        <f t="shared" si="36"/>
        <v>0.27804804770042901</v>
      </c>
      <c r="CA27">
        <f t="shared" si="37"/>
        <v>1.5349045144143663</v>
      </c>
      <c r="CB27">
        <f t="shared" si="38"/>
        <v>3.0698090288287325</v>
      </c>
      <c r="CC27">
        <f t="shared" si="39"/>
        <v>4.1955044932167356</v>
      </c>
      <c r="CD27">
        <f t="shared" si="40"/>
        <v>3.2166777702966876</v>
      </c>
    </row>
    <row r="28" spans="1:82" ht="15.5" x14ac:dyDescent="0.35">
      <c r="A28" s="20">
        <v>23</v>
      </c>
      <c r="B28" s="20" t="s">
        <v>96</v>
      </c>
      <c r="C28" s="20">
        <v>2015</v>
      </c>
      <c r="D28" s="41">
        <v>-3.37</v>
      </c>
      <c r="E28" s="20">
        <f t="shared" si="0"/>
        <v>1</v>
      </c>
      <c r="F28" s="21">
        <v>166.60969308757583</v>
      </c>
      <c r="G28" s="22">
        <f t="shared" si="1"/>
        <v>3.5214717839571921</v>
      </c>
      <c r="H28" s="20">
        <v>45.28</v>
      </c>
      <c r="I28" s="23">
        <f t="shared" si="2"/>
        <v>4.9376146788990827</v>
      </c>
      <c r="J28" s="24">
        <v>796840224520.15479</v>
      </c>
      <c r="K28" s="25">
        <f t="shared" si="3"/>
        <v>1.9208523684995584</v>
      </c>
      <c r="L28" s="36">
        <v>248912.03412</v>
      </c>
      <c r="M28" s="27">
        <f t="shared" si="4"/>
        <v>6</v>
      </c>
      <c r="N28" s="20">
        <v>119981.00853000001</v>
      </c>
      <c r="O28" s="27">
        <f t="shared" si="5"/>
        <v>1.9364896879519686</v>
      </c>
      <c r="P28" s="20">
        <v>71783.313580000016</v>
      </c>
      <c r="Q28" s="27">
        <f t="shared" si="6"/>
        <v>1.2927770669165857</v>
      </c>
      <c r="R28" s="37">
        <v>0.20550856556077801</v>
      </c>
      <c r="S28" s="27">
        <f t="shared" si="7"/>
        <v>1.0230148729330153</v>
      </c>
      <c r="T28" s="24">
        <v>69525763470.868271</v>
      </c>
      <c r="U28" s="27">
        <f t="shared" si="8"/>
        <v>1.3075535384894938</v>
      </c>
      <c r="V28" s="24">
        <v>31360448898.588074</v>
      </c>
      <c r="W28" s="39">
        <f t="shared" si="9"/>
        <v>1.0656303143434585</v>
      </c>
      <c r="X28" s="147">
        <v>0.315</v>
      </c>
      <c r="Y28" s="30">
        <f t="shared" si="10"/>
        <v>4.6928104575163401</v>
      </c>
      <c r="Z28" s="20">
        <v>55.96</v>
      </c>
      <c r="AA28" s="23">
        <f t="shared" si="11"/>
        <v>2.2282643060385716</v>
      </c>
      <c r="AB28" s="31">
        <v>87.55</v>
      </c>
      <c r="AC28" s="32">
        <f t="shared" si="12"/>
        <v>4.996531219028741</v>
      </c>
      <c r="AD28" s="179">
        <v>3.73</v>
      </c>
      <c r="AE28" s="32">
        <f t="shared" si="13"/>
        <v>5.645345155161495</v>
      </c>
      <c r="AF28" s="31">
        <v>57</v>
      </c>
      <c r="AG28" s="33">
        <f t="shared" si="14"/>
        <v>4.2161874334398295</v>
      </c>
      <c r="AH28" s="31">
        <v>66.44</v>
      </c>
      <c r="AI28" s="33">
        <f t="shared" si="15"/>
        <v>3.886245110821382</v>
      </c>
      <c r="AJ28" s="29">
        <v>9.15</v>
      </c>
      <c r="AK28" s="23">
        <f t="shared" si="16"/>
        <v>4.3545647558386422</v>
      </c>
      <c r="AL28" s="29">
        <v>73.650000000000006</v>
      </c>
      <c r="AM28" s="34">
        <f t="shared" si="17"/>
        <v>5.5076481835564053</v>
      </c>
      <c r="AN28" s="20">
        <v>97</v>
      </c>
      <c r="AO28" s="35">
        <f t="shared" si="18"/>
        <v>5.4605708756652147</v>
      </c>
      <c r="AP28" s="20">
        <v>79.06</v>
      </c>
      <c r="AQ28" s="33">
        <f t="shared" si="19"/>
        <v>4.9645820038289727</v>
      </c>
      <c r="AR28" s="20">
        <v>67.78</v>
      </c>
      <c r="AS28" s="32">
        <f t="shared" si="20"/>
        <v>5.3376898622394915</v>
      </c>
      <c r="AT28" s="33">
        <v>57.70823311425967</v>
      </c>
      <c r="AU28" s="32">
        <f t="shared" si="21"/>
        <v>1.6167562660737866</v>
      </c>
      <c r="AV28" s="36">
        <v>1.0377219712094148</v>
      </c>
      <c r="AW28" s="20">
        <f t="shared" si="22"/>
        <v>6</v>
      </c>
      <c r="AX28" s="20">
        <v>1.0546448087431695</v>
      </c>
      <c r="AY28" s="20">
        <f t="shared" si="23"/>
        <v>5.1596791342343735</v>
      </c>
      <c r="AZ28" s="20">
        <v>0.8547182620502376</v>
      </c>
      <c r="BA28" s="20">
        <f t="shared" si="24"/>
        <v>1.7431983319076552</v>
      </c>
      <c r="BB28" s="37">
        <v>0.95012567799973524</v>
      </c>
      <c r="BC28" s="37">
        <f t="shared" si="25"/>
        <v>4.837066106713821</v>
      </c>
      <c r="BD28" s="41">
        <v>0.46100000000000002</v>
      </c>
      <c r="BE28" s="32">
        <f t="shared" si="26"/>
        <v>1</v>
      </c>
      <c r="BF28" s="119">
        <v>77.900000000000006</v>
      </c>
      <c r="BG28" s="38">
        <f t="shared" si="27"/>
        <v>5.2156715295533171</v>
      </c>
      <c r="BH28" s="119">
        <v>96.2</v>
      </c>
      <c r="BI28" s="38">
        <f t="shared" si="28"/>
        <v>5.9200691294015995</v>
      </c>
      <c r="BJ28" s="119">
        <v>72.3</v>
      </c>
      <c r="BK28" s="38">
        <f t="shared" si="29"/>
        <v>5.1654102950678435</v>
      </c>
      <c r="BP28" s="42">
        <v>19</v>
      </c>
      <c r="BQ28" s="42" t="s">
        <v>92</v>
      </c>
      <c r="BR28" s="43">
        <f t="shared" si="30"/>
        <v>1.5780000784928716</v>
      </c>
      <c r="BS28" s="43">
        <f t="shared" si="31"/>
        <v>2.9086739000098016</v>
      </c>
      <c r="BT28" s="43">
        <f t="shared" si="33"/>
        <v>3.7452942768276656</v>
      </c>
      <c r="BU28" s="43">
        <f t="shared" si="34"/>
        <v>0.52600002616429054</v>
      </c>
      <c r="BV28" s="43">
        <f t="shared" si="34"/>
        <v>0.96955796666993388</v>
      </c>
      <c r="BW28" s="43">
        <f t="shared" si="34"/>
        <v>1.2484314256092219</v>
      </c>
      <c r="BX28" s="43">
        <f t="shared" si="35"/>
        <v>2.7439894184434461</v>
      </c>
      <c r="BY28">
        <f t="shared" si="36"/>
        <v>1.33067382151693</v>
      </c>
      <c r="BZ28">
        <f t="shared" si="36"/>
        <v>0.83662037681786394</v>
      </c>
      <c r="CA28">
        <f t="shared" si="37"/>
        <v>2.167294198334794</v>
      </c>
      <c r="CB28">
        <f t="shared" si="38"/>
        <v>4.334588396669588</v>
      </c>
      <c r="CC28">
        <f t="shared" si="39"/>
        <v>3.3115271828892823</v>
      </c>
      <c r="CD28">
        <f t="shared" si="40"/>
        <v>2.8858738595549052</v>
      </c>
    </row>
    <row r="29" spans="1:82" ht="15.5" x14ac:dyDescent="0.35">
      <c r="A29" s="20">
        <v>24</v>
      </c>
      <c r="B29" s="20" t="s">
        <v>97</v>
      </c>
      <c r="C29" s="20">
        <v>2015</v>
      </c>
      <c r="D29" s="20">
        <v>-0.43</v>
      </c>
      <c r="E29" s="20">
        <f t="shared" si="0"/>
        <v>1.6236741620704285</v>
      </c>
      <c r="F29" s="21">
        <v>131.39417601503513</v>
      </c>
      <c r="G29" s="22">
        <f t="shared" si="1"/>
        <v>2.9154215870764371</v>
      </c>
      <c r="H29" s="20">
        <v>51.37</v>
      </c>
      <c r="I29" s="23">
        <f t="shared" si="2"/>
        <v>3.8201834862385327</v>
      </c>
      <c r="J29" s="57">
        <v>161250200404.42422</v>
      </c>
      <c r="K29" s="25">
        <f t="shared" si="3"/>
        <v>1</v>
      </c>
      <c r="L29" s="20">
        <v>23515.873</v>
      </c>
      <c r="M29" s="27">
        <f t="shared" si="4"/>
        <v>1.3921877345548501</v>
      </c>
      <c r="N29" s="20">
        <v>10503.3717</v>
      </c>
      <c r="O29" s="27">
        <f t="shared" si="5"/>
        <v>1.06408779456312</v>
      </c>
      <c r="P29" s="20">
        <v>15296.500300000002</v>
      </c>
      <c r="Q29" s="27">
        <f t="shared" si="6"/>
        <v>1.0245381913680733</v>
      </c>
      <c r="R29" s="37">
        <v>1.74666221761661</v>
      </c>
      <c r="S29" s="27">
        <f t="shared" si="7"/>
        <v>1.2529400524205594</v>
      </c>
      <c r="T29" s="24">
        <v>22214730451.20636</v>
      </c>
      <c r="U29" s="27">
        <f t="shared" si="8"/>
        <v>1.0108984918507771</v>
      </c>
      <c r="V29" s="24">
        <v>15200908242.150362</v>
      </c>
      <c r="W29" s="39">
        <f t="shared" si="9"/>
        <v>1.0238318241412083</v>
      </c>
      <c r="X29" s="149">
        <v>0.314</v>
      </c>
      <c r="Y29" s="30">
        <f t="shared" si="10"/>
        <v>4.7254901960784315</v>
      </c>
      <c r="Z29" s="20">
        <v>67.31</v>
      </c>
      <c r="AA29" s="23">
        <f t="shared" si="11"/>
        <v>4.0224470439456219</v>
      </c>
      <c r="AB29" s="31">
        <v>85.58</v>
      </c>
      <c r="AC29" s="32">
        <f t="shared" si="12"/>
        <v>4.8338288734720845</v>
      </c>
      <c r="AD29" s="179">
        <v>3.68</v>
      </c>
      <c r="AE29" s="32">
        <f t="shared" si="13"/>
        <v>5.6611779607346424</v>
      </c>
      <c r="AF29" s="31">
        <v>36.29</v>
      </c>
      <c r="AG29" s="33">
        <f t="shared" si="14"/>
        <v>2.8377263045793395</v>
      </c>
      <c r="AH29" s="31">
        <v>78.41</v>
      </c>
      <c r="AI29" s="33">
        <f t="shared" si="15"/>
        <v>4.8616362451108213</v>
      </c>
      <c r="AJ29" s="40">
        <v>8.36</v>
      </c>
      <c r="AK29" s="23">
        <f t="shared" si="16"/>
        <v>3.5159235668789801</v>
      </c>
      <c r="AL29" s="40">
        <v>72.16</v>
      </c>
      <c r="AM29" s="34">
        <f t="shared" si="17"/>
        <v>4.7954110898661533</v>
      </c>
      <c r="AN29" s="20">
        <v>91.83</v>
      </c>
      <c r="AO29" s="35">
        <f t="shared" si="18"/>
        <v>4.2099661344944348</v>
      </c>
      <c r="AP29" s="20">
        <v>77.25</v>
      </c>
      <c r="AQ29" s="33">
        <f t="shared" si="19"/>
        <v>4.6758136566687938</v>
      </c>
      <c r="AR29" s="20">
        <v>62.34</v>
      </c>
      <c r="AS29" s="32">
        <f t="shared" si="20"/>
        <v>4.376898622394914</v>
      </c>
      <c r="AT29" s="33">
        <v>59.847815854943185</v>
      </c>
      <c r="AU29" s="32">
        <f t="shared" si="21"/>
        <v>2.1186036965018338</v>
      </c>
      <c r="AV29" s="20">
        <v>1.0090819564503775</v>
      </c>
      <c r="AW29" s="20">
        <f t="shared" si="22"/>
        <v>3.8451849202919992</v>
      </c>
      <c r="AX29" s="20">
        <v>0.91433868974042021</v>
      </c>
      <c r="AY29" s="20">
        <f t="shared" si="23"/>
        <v>2.3325559897025427</v>
      </c>
      <c r="AZ29" s="36">
        <v>1.2243223965763195</v>
      </c>
      <c r="BA29" s="20">
        <f t="shared" si="24"/>
        <v>6</v>
      </c>
      <c r="BB29" s="37">
        <v>0.94870759289176088</v>
      </c>
      <c r="BC29" s="37">
        <f t="shared" si="25"/>
        <v>4.1254600297455193</v>
      </c>
      <c r="BD29" s="20">
        <v>0.49199999999999999</v>
      </c>
      <c r="BE29" s="32">
        <f t="shared" si="26"/>
        <v>1.4545454545454541</v>
      </c>
      <c r="BF29" s="121">
        <v>77.900000000000006</v>
      </c>
      <c r="BG29" s="38">
        <f t="shared" si="27"/>
        <v>5.2156715295533171</v>
      </c>
      <c r="BH29" s="121">
        <v>96.2</v>
      </c>
      <c r="BI29" s="38">
        <f t="shared" si="28"/>
        <v>5.9200691294015995</v>
      </c>
      <c r="BJ29" s="121">
        <v>72.3</v>
      </c>
      <c r="BK29" s="38">
        <f t="shared" si="29"/>
        <v>5.1654102950678435</v>
      </c>
      <c r="BP29" s="42">
        <v>20</v>
      </c>
      <c r="BQ29" s="42" t="s">
        <v>93</v>
      </c>
      <c r="BR29" s="43">
        <f t="shared" si="30"/>
        <v>1.7199628180302198</v>
      </c>
      <c r="BS29" s="43">
        <f t="shared" si="31"/>
        <v>3.3744409090099725</v>
      </c>
      <c r="BT29" s="43">
        <f t="shared" si="33"/>
        <v>4.9106883456572801</v>
      </c>
      <c r="BU29" s="43">
        <f t="shared" si="34"/>
        <v>0.57332093934340655</v>
      </c>
      <c r="BV29" s="43">
        <f t="shared" si="34"/>
        <v>1.1248136363366574</v>
      </c>
      <c r="BW29" s="43">
        <f t="shared" si="34"/>
        <v>1.6368961152190933</v>
      </c>
      <c r="BX29" s="43">
        <f t="shared" si="35"/>
        <v>3.3350306908991572</v>
      </c>
      <c r="BY29">
        <f t="shared" si="36"/>
        <v>1.6544780909797527</v>
      </c>
      <c r="BZ29">
        <f t="shared" si="36"/>
        <v>1.5362474366473076</v>
      </c>
      <c r="CA29">
        <f t="shared" si="37"/>
        <v>3.1907255276270603</v>
      </c>
      <c r="CB29">
        <f t="shared" si="38"/>
        <v>6.3814510552541206</v>
      </c>
      <c r="CC29">
        <f t="shared" si="39"/>
        <v>1.8809376322120714</v>
      </c>
      <c r="CD29">
        <f t="shared" si="40"/>
        <v>2.9715074262273857</v>
      </c>
    </row>
    <row r="30" spans="1:82" ht="15.5" x14ac:dyDescent="0.35">
      <c r="A30" s="20">
        <v>25</v>
      </c>
      <c r="B30" s="20" t="s">
        <v>98</v>
      </c>
      <c r="C30" s="20">
        <v>2015</v>
      </c>
      <c r="D30" s="20">
        <v>5</v>
      </c>
      <c r="E30" s="20">
        <f t="shared" si="0"/>
        <v>2.7755621552821386</v>
      </c>
      <c r="F30" s="21">
        <v>45.477248996116124</v>
      </c>
      <c r="G30" s="22">
        <f t="shared" si="1"/>
        <v>1.4368128695629052</v>
      </c>
      <c r="H30" s="20">
        <v>46.56</v>
      </c>
      <c r="I30" s="23">
        <f t="shared" si="2"/>
        <v>4.7027522935779817</v>
      </c>
      <c r="J30" s="24">
        <v>317065422121.71643</v>
      </c>
      <c r="K30" s="25">
        <f t="shared" si="3"/>
        <v>1.225747432342529</v>
      </c>
      <c r="L30" s="20">
        <v>18112.548170000002</v>
      </c>
      <c r="M30" s="27">
        <f t="shared" si="4"/>
        <v>1.2817266410644292</v>
      </c>
      <c r="N30" s="20">
        <v>16731.01799</v>
      </c>
      <c r="O30" s="27">
        <f t="shared" si="5"/>
        <v>1.1137144632789286</v>
      </c>
      <c r="P30" s="20">
        <v>35581.574080000006</v>
      </c>
      <c r="Q30" s="27">
        <f t="shared" si="6"/>
        <v>1.1208659015930076</v>
      </c>
      <c r="R30" s="37">
        <v>20.919977603391001</v>
      </c>
      <c r="S30" s="27">
        <f t="shared" si="7"/>
        <v>4.1134127739852246</v>
      </c>
      <c r="T30" s="24">
        <v>43596699657.935905</v>
      </c>
      <c r="U30" s="27">
        <f t="shared" si="8"/>
        <v>1.1449701590158938</v>
      </c>
      <c r="V30" s="24">
        <v>11716118886.351652</v>
      </c>
      <c r="W30" s="39">
        <f t="shared" si="9"/>
        <v>1.0148180200460264</v>
      </c>
      <c r="X30" s="147">
        <v>0.36599999999999999</v>
      </c>
      <c r="Y30" s="30">
        <f t="shared" si="10"/>
        <v>3.026143790849674</v>
      </c>
      <c r="Z30" s="36">
        <v>79.819999999999993</v>
      </c>
      <c r="AA30" s="23">
        <f t="shared" si="11"/>
        <v>6</v>
      </c>
      <c r="AB30" s="31">
        <v>96.89</v>
      </c>
      <c r="AC30" s="32">
        <f t="shared" si="12"/>
        <v>5.7679220350181692</v>
      </c>
      <c r="AD30" s="179">
        <v>5.26</v>
      </c>
      <c r="AE30" s="32">
        <f t="shared" si="13"/>
        <v>5.1608613046231788</v>
      </c>
      <c r="AF30" s="31">
        <v>50.47</v>
      </c>
      <c r="AG30" s="33">
        <f t="shared" si="14"/>
        <v>3.7815495207667729</v>
      </c>
      <c r="AH30" s="31">
        <v>61.34</v>
      </c>
      <c r="AI30" s="33">
        <f t="shared" si="15"/>
        <v>3.4706649282920474</v>
      </c>
      <c r="AJ30" s="29">
        <v>8.8800000000000008</v>
      </c>
      <c r="AK30" s="23">
        <f t="shared" si="16"/>
        <v>4.067940552016986</v>
      </c>
      <c r="AL30" s="29">
        <v>70.989999999999995</v>
      </c>
      <c r="AM30" s="34">
        <f t="shared" si="17"/>
        <v>4.2361376673040105</v>
      </c>
      <c r="AN30" s="20">
        <v>93.97</v>
      </c>
      <c r="AO30" s="35">
        <f t="shared" si="18"/>
        <v>4.7276245766811797</v>
      </c>
      <c r="AP30" s="20">
        <v>73.02</v>
      </c>
      <c r="AQ30" s="33">
        <f t="shared" si="19"/>
        <v>4.0009572431397569</v>
      </c>
      <c r="AR30" s="20">
        <v>62.23</v>
      </c>
      <c r="AS30" s="32">
        <f t="shared" si="20"/>
        <v>4.3574708583539383</v>
      </c>
      <c r="AT30" s="33">
        <v>55.752311556248102</v>
      </c>
      <c r="AU30" s="32">
        <f t="shared" si="21"/>
        <v>1.1579872783910048</v>
      </c>
      <c r="AV30" s="20">
        <v>0.98973110311242851</v>
      </c>
      <c r="AW30" s="20">
        <f t="shared" si="22"/>
        <v>2.3892670051424378</v>
      </c>
      <c r="AX30" s="20">
        <v>0.92607721702464096</v>
      </c>
      <c r="AY30" s="20">
        <f t="shared" si="23"/>
        <v>2.569083536781859</v>
      </c>
      <c r="AZ30" s="20">
        <v>0.93720857942182145</v>
      </c>
      <c r="BA30" s="20">
        <f t="shared" si="24"/>
        <v>2.6932551299439496</v>
      </c>
      <c r="BB30" s="37">
        <v>0.94656070156207173</v>
      </c>
      <c r="BC30" s="37">
        <f t="shared" si="25"/>
        <v>3.0481333529428651</v>
      </c>
      <c r="BD30" s="20">
        <v>0.49399999999999999</v>
      </c>
      <c r="BE30" s="32">
        <f t="shared" si="26"/>
        <v>1.4838709677419351</v>
      </c>
      <c r="BF30" s="119">
        <v>50.46</v>
      </c>
      <c r="BG30" s="38">
        <f t="shared" si="27"/>
        <v>3.1522033388479471</v>
      </c>
      <c r="BH30" s="119">
        <v>92.72</v>
      </c>
      <c r="BI30" s="38">
        <f t="shared" si="28"/>
        <v>5.5441780082091165</v>
      </c>
      <c r="BJ30" s="119">
        <v>58.3</v>
      </c>
      <c r="BK30" s="38">
        <f t="shared" si="29"/>
        <v>3.6577643764807233</v>
      </c>
      <c r="BP30" s="42">
        <v>21</v>
      </c>
      <c r="BQ30" s="42" t="s">
        <v>94</v>
      </c>
      <c r="BR30" s="43">
        <f t="shared" si="30"/>
        <v>1.9359014724083152</v>
      </c>
      <c r="BS30" s="43">
        <f t="shared" si="31"/>
        <v>3.6727364363607551</v>
      </c>
      <c r="BT30" s="43">
        <f t="shared" si="33"/>
        <v>4.7558423704584074</v>
      </c>
      <c r="BU30" s="43">
        <f t="shared" si="34"/>
        <v>0.64530049080277174</v>
      </c>
      <c r="BV30" s="43">
        <f t="shared" si="34"/>
        <v>1.2242454787869184</v>
      </c>
      <c r="BW30" s="43">
        <f t="shared" si="34"/>
        <v>1.5852807901528025</v>
      </c>
      <c r="BX30" s="43">
        <f t="shared" si="35"/>
        <v>3.4548267597424926</v>
      </c>
      <c r="BY30">
        <f t="shared" si="36"/>
        <v>1.7368349639524399</v>
      </c>
      <c r="BZ30">
        <f t="shared" si="36"/>
        <v>1.0831059340976523</v>
      </c>
      <c r="CA30">
        <f t="shared" si="37"/>
        <v>2.819940898050092</v>
      </c>
      <c r="CB30">
        <f t="shared" si="38"/>
        <v>5.6398817961001839</v>
      </c>
      <c r="CC30">
        <f t="shared" si="39"/>
        <v>2.3992338788115837</v>
      </c>
      <c r="CD30">
        <f t="shared" si="40"/>
        <v>3.1909285395097657</v>
      </c>
    </row>
    <row r="31" spans="1:82" ht="15.5" x14ac:dyDescent="0.35">
      <c r="A31" s="20">
        <v>26</v>
      </c>
      <c r="B31" s="20" t="s">
        <v>99</v>
      </c>
      <c r="C31" s="20">
        <v>2015</v>
      </c>
      <c r="D31" s="20">
        <v>13.68</v>
      </c>
      <c r="E31" s="20">
        <f t="shared" si="0"/>
        <v>4.6168858718710233</v>
      </c>
      <c r="F31" s="21">
        <v>75.454169206027544</v>
      </c>
      <c r="G31" s="22">
        <f t="shared" si="1"/>
        <v>1.952708131236107</v>
      </c>
      <c r="H31" s="20">
        <v>51.02</v>
      </c>
      <c r="I31" s="23">
        <f t="shared" si="2"/>
        <v>3.8844036697247697</v>
      </c>
      <c r="J31" s="24">
        <v>481217092978.17389</v>
      </c>
      <c r="K31" s="25">
        <f t="shared" si="3"/>
        <v>1.4635728373457471</v>
      </c>
      <c r="L31" s="20">
        <v>35521.010730000002</v>
      </c>
      <c r="M31" s="27">
        <f t="shared" si="4"/>
        <v>1.637610818097083</v>
      </c>
      <c r="N31" s="20">
        <v>18897.462810000001</v>
      </c>
      <c r="O31" s="27">
        <f t="shared" si="5"/>
        <v>1.1309783595194489</v>
      </c>
      <c r="P31" s="20">
        <v>28368.728260000007</v>
      </c>
      <c r="Q31" s="27">
        <f t="shared" si="6"/>
        <v>1.0866142676289685</v>
      </c>
      <c r="R31" s="37">
        <v>2.46238031473532</v>
      </c>
      <c r="S31" s="27">
        <f t="shared" si="7"/>
        <v>1.3597182518057958</v>
      </c>
      <c r="T31" s="24">
        <v>43029287858.66095</v>
      </c>
      <c r="U31" s="27">
        <f t="shared" si="8"/>
        <v>1.1414123086999366</v>
      </c>
      <c r="V31" s="24">
        <v>15458038006.218777</v>
      </c>
      <c r="W31" s="39">
        <f t="shared" si="9"/>
        <v>1.024496919526815</v>
      </c>
      <c r="X31" s="149">
        <v>0.37</v>
      </c>
      <c r="Y31" s="30">
        <f t="shared" si="10"/>
        <v>2.8954248366013076</v>
      </c>
      <c r="Z31" s="20">
        <v>65.569999999999993</v>
      </c>
      <c r="AA31" s="23">
        <f t="shared" si="11"/>
        <v>3.747391716724628</v>
      </c>
      <c r="AB31" s="31">
        <v>84.39</v>
      </c>
      <c r="AC31" s="32">
        <f t="shared" si="12"/>
        <v>4.7355467459530889</v>
      </c>
      <c r="AD31" s="179">
        <v>11.06</v>
      </c>
      <c r="AE31" s="32">
        <f t="shared" si="13"/>
        <v>3.3242558581380619</v>
      </c>
      <c r="AF31" s="31">
        <v>35.9</v>
      </c>
      <c r="AG31" s="33">
        <f t="shared" si="14"/>
        <v>2.8117678381256654</v>
      </c>
      <c r="AH31" s="31">
        <v>53.05</v>
      </c>
      <c r="AI31" s="33">
        <f t="shared" si="15"/>
        <v>2.7951434159061277</v>
      </c>
      <c r="AJ31" s="40">
        <v>7.97</v>
      </c>
      <c r="AK31" s="23">
        <f t="shared" si="16"/>
        <v>3.1019108280254777</v>
      </c>
      <c r="AL31" s="40">
        <v>67.260000000000005</v>
      </c>
      <c r="AM31" s="34">
        <f t="shared" si="17"/>
        <v>2.453154875717019</v>
      </c>
      <c r="AN31" s="20">
        <v>92.35</v>
      </c>
      <c r="AO31" s="35">
        <f t="shared" si="18"/>
        <v>4.3357522980164465</v>
      </c>
      <c r="AP31" s="20">
        <v>71.099999999999994</v>
      </c>
      <c r="AQ31" s="33">
        <f t="shared" si="19"/>
        <v>3.6946394384173571</v>
      </c>
      <c r="AR31" s="20">
        <v>63.32</v>
      </c>
      <c r="AS31" s="32">
        <f t="shared" si="20"/>
        <v>4.549982338396326</v>
      </c>
      <c r="AT31" s="33">
        <v>64.736560786386875</v>
      </c>
      <c r="AU31" s="32">
        <f t="shared" si="21"/>
        <v>3.2652777816925687</v>
      </c>
      <c r="AV31" s="20">
        <v>1.0204823257350513</v>
      </c>
      <c r="AW31" s="20">
        <f t="shared" si="22"/>
        <v>4.702924968805883</v>
      </c>
      <c r="AX31" s="20">
        <v>0.92281513748979049</v>
      </c>
      <c r="AY31" s="20">
        <f t="shared" si="23"/>
        <v>2.5033536839584141</v>
      </c>
      <c r="AZ31" s="20">
        <v>0.95986984815618215</v>
      </c>
      <c r="BA31" s="20">
        <f t="shared" si="24"/>
        <v>2.9542493059782773</v>
      </c>
      <c r="BB31" s="37">
        <v>0.94340167484839732</v>
      </c>
      <c r="BC31" s="37">
        <f t="shared" si="25"/>
        <v>1.4629093109479554</v>
      </c>
      <c r="BD31" s="20">
        <v>0.57299999999999995</v>
      </c>
      <c r="BE31" s="32">
        <f t="shared" si="26"/>
        <v>2.6422287390029311</v>
      </c>
      <c r="BF31" s="119">
        <v>73.33</v>
      </c>
      <c r="BG31" s="38">
        <f t="shared" si="27"/>
        <v>4.8720108286960446</v>
      </c>
      <c r="BH31" s="119">
        <v>89.12</v>
      </c>
      <c r="BI31" s="38">
        <f t="shared" si="28"/>
        <v>5.155325124216894</v>
      </c>
      <c r="BJ31" s="119">
        <v>69.23</v>
      </c>
      <c r="BK31" s="38">
        <f t="shared" si="29"/>
        <v>4.8348050829205258</v>
      </c>
      <c r="BP31" s="42">
        <v>22</v>
      </c>
      <c r="BQ31" s="42" t="s">
        <v>95</v>
      </c>
      <c r="BR31" s="43">
        <f t="shared" si="30"/>
        <v>1.8669492388451967</v>
      </c>
      <c r="BS31" s="43">
        <f t="shared" si="31"/>
        <v>3.5953873090103832</v>
      </c>
      <c r="BT31" s="43">
        <f t="shared" si="33"/>
        <v>3.3081228740790976</v>
      </c>
      <c r="BU31" s="43">
        <f t="shared" si="34"/>
        <v>0.6223164129483989</v>
      </c>
      <c r="BV31" s="43">
        <f t="shared" si="34"/>
        <v>1.1984624363367944</v>
      </c>
      <c r="BW31" s="43">
        <f t="shared" si="34"/>
        <v>1.1027076246930325</v>
      </c>
      <c r="BX31" s="43">
        <f t="shared" si="35"/>
        <v>2.923486473978226</v>
      </c>
      <c r="BY31">
        <f t="shared" si="36"/>
        <v>1.7284380701651865</v>
      </c>
      <c r="BZ31">
        <f t="shared" si="36"/>
        <v>0.28726443493128562</v>
      </c>
      <c r="CA31">
        <f t="shared" si="37"/>
        <v>1.4411736352339009</v>
      </c>
      <c r="CB31">
        <f t="shared" si="38"/>
        <v>3.4568761403303734</v>
      </c>
      <c r="CC31">
        <f t="shared" si="39"/>
        <v>3.9249762470724723</v>
      </c>
      <c r="CD31">
        <f t="shared" si="40"/>
        <v>3.1738589172517875</v>
      </c>
    </row>
    <row r="32" spans="1:82" ht="15.5" x14ac:dyDescent="0.35">
      <c r="A32" s="20">
        <v>27</v>
      </c>
      <c r="B32" s="20" t="s">
        <v>100</v>
      </c>
      <c r="C32" s="20">
        <v>2015</v>
      </c>
      <c r="D32" s="20">
        <v>6.08</v>
      </c>
      <c r="E32" s="20">
        <f t="shared" si="0"/>
        <v>3.0046669495120915</v>
      </c>
      <c r="F32" s="21">
        <v>48.135998134492795</v>
      </c>
      <c r="G32" s="22">
        <f t="shared" si="1"/>
        <v>1.4825692739187044</v>
      </c>
      <c r="H32" s="20">
        <v>54.69</v>
      </c>
      <c r="I32" s="23">
        <f t="shared" si="2"/>
        <v>3.2110091743119265</v>
      </c>
      <c r="J32" s="24">
        <v>682930232409.96899</v>
      </c>
      <c r="K32" s="25">
        <f t="shared" si="3"/>
        <v>1.7558178618986002</v>
      </c>
      <c r="L32" s="20">
        <v>69902.05</v>
      </c>
      <c r="M32" s="27">
        <f t="shared" si="4"/>
        <v>2.3404682831925712</v>
      </c>
      <c r="N32" s="20">
        <v>66047.790000000008</v>
      </c>
      <c r="O32" s="27">
        <f t="shared" si="5"/>
        <v>1.506708379873595</v>
      </c>
      <c r="P32" s="20">
        <v>114853.15000000001</v>
      </c>
      <c r="Q32" s="27">
        <f t="shared" si="6"/>
        <v>1.497302757436459</v>
      </c>
      <c r="R32" s="37">
        <v>12.4373285312393</v>
      </c>
      <c r="S32" s="27">
        <f t="shared" si="7"/>
        <v>2.8478837932488683</v>
      </c>
      <c r="T32" s="24">
        <v>62932939664.697083</v>
      </c>
      <c r="U32" s="27">
        <f t="shared" si="8"/>
        <v>1.2662144611354282</v>
      </c>
      <c r="V32" s="24">
        <v>90599796391.366653</v>
      </c>
      <c r="W32" s="39">
        <f t="shared" si="9"/>
        <v>1.2188596256468189</v>
      </c>
      <c r="X32" s="147">
        <v>0.40400000000000003</v>
      </c>
      <c r="Y32" s="30">
        <f t="shared" si="10"/>
        <v>1.7843137254901951</v>
      </c>
      <c r="Z32" s="20">
        <v>67.98</v>
      </c>
      <c r="AA32" s="23">
        <f t="shared" si="11"/>
        <v>4.1283591527031316</v>
      </c>
      <c r="AB32" s="31">
        <v>93.24</v>
      </c>
      <c r="AC32" s="32">
        <f t="shared" si="12"/>
        <v>5.466468450611166</v>
      </c>
      <c r="AD32" s="179">
        <v>4.93</v>
      </c>
      <c r="AE32" s="32">
        <f t="shared" si="13"/>
        <v>5.2653578214059529</v>
      </c>
      <c r="AF32" s="31">
        <v>57.95</v>
      </c>
      <c r="AG32" s="33">
        <f t="shared" si="14"/>
        <v>4.279419595314164</v>
      </c>
      <c r="AH32" s="31">
        <v>62.7</v>
      </c>
      <c r="AI32" s="33">
        <f t="shared" si="15"/>
        <v>3.5814863102998697</v>
      </c>
      <c r="AJ32" s="29">
        <v>7.64</v>
      </c>
      <c r="AK32" s="23">
        <f t="shared" si="16"/>
        <v>2.7515923566878979</v>
      </c>
      <c r="AL32" s="29">
        <v>69.8</v>
      </c>
      <c r="AM32" s="34">
        <f t="shared" si="17"/>
        <v>3.6673040152963647</v>
      </c>
      <c r="AN32" s="20">
        <v>96.84</v>
      </c>
      <c r="AO32" s="35">
        <f t="shared" si="18"/>
        <v>5.4218674407353653</v>
      </c>
      <c r="AP32" s="20">
        <v>73.510000000000005</v>
      </c>
      <c r="AQ32" s="33">
        <f t="shared" si="19"/>
        <v>4.0791320995532878</v>
      </c>
      <c r="AR32" s="20">
        <v>59.47</v>
      </c>
      <c r="AS32" s="32">
        <f t="shared" si="20"/>
        <v>3.8700105969622043</v>
      </c>
      <c r="AT32" s="33">
        <v>57.309497482273144</v>
      </c>
      <c r="AU32" s="32">
        <f t="shared" si="21"/>
        <v>1.5232312770525087</v>
      </c>
      <c r="AV32" s="20">
        <v>0.98473360655737707</v>
      </c>
      <c r="AW32" s="20">
        <f t="shared" si="22"/>
        <v>2.0132657695210221</v>
      </c>
      <c r="AX32" s="20">
        <v>0.93820816864295109</v>
      </c>
      <c r="AY32" s="20">
        <f t="shared" si="23"/>
        <v>2.8135183079029131</v>
      </c>
      <c r="AZ32" s="20">
        <v>0.97133388566694279</v>
      </c>
      <c r="BA32" s="20">
        <f t="shared" si="24"/>
        <v>3.0862828235725868</v>
      </c>
      <c r="BB32" s="37">
        <v>0.94554317548746525</v>
      </c>
      <c r="BC32" s="37">
        <f t="shared" si="25"/>
        <v>2.5375308974964739</v>
      </c>
      <c r="BD32" s="20">
        <v>0.56100000000000005</v>
      </c>
      <c r="BE32" s="32">
        <f t="shared" si="26"/>
        <v>2.4662756598240474</v>
      </c>
      <c r="BF32" s="119">
        <v>72.430000000000007</v>
      </c>
      <c r="BG32" s="38">
        <f t="shared" si="27"/>
        <v>4.8043314784178079</v>
      </c>
      <c r="BH32" s="119">
        <v>76.8</v>
      </c>
      <c r="BI32" s="38">
        <f t="shared" si="28"/>
        <v>3.8245841434435084</v>
      </c>
      <c r="BJ32" s="119">
        <v>55.59</v>
      </c>
      <c r="BK32" s="38">
        <f t="shared" si="29"/>
        <v>3.3659272022399316</v>
      </c>
      <c r="BP32" s="42">
        <v>23</v>
      </c>
      <c r="BQ32" s="42" t="s">
        <v>96</v>
      </c>
      <c r="BR32" s="43">
        <f t="shared" si="30"/>
        <v>2.4005404311990355</v>
      </c>
      <c r="BS32" s="43">
        <f t="shared" si="31"/>
        <v>4.0412814664216077</v>
      </c>
      <c r="BT32" s="43">
        <f t="shared" si="33"/>
        <v>5.4337169846742528</v>
      </c>
      <c r="BU32" s="43">
        <f t="shared" si="34"/>
        <v>0.80018014373301183</v>
      </c>
      <c r="BV32" s="43">
        <f t="shared" si="34"/>
        <v>1.347093822140536</v>
      </c>
      <c r="BW32" s="43">
        <f t="shared" si="34"/>
        <v>1.8112389948914176</v>
      </c>
      <c r="BX32" s="43">
        <f t="shared" si="35"/>
        <v>3.9585129607649652</v>
      </c>
      <c r="BY32">
        <f t="shared" si="36"/>
        <v>1.6407410352225722</v>
      </c>
      <c r="BZ32">
        <f t="shared" si="36"/>
        <v>1.3924355182526451</v>
      </c>
      <c r="CA32">
        <f t="shared" si="37"/>
        <v>3.0331765534752173</v>
      </c>
      <c r="CB32">
        <f t="shared" si="38"/>
        <v>6.0663531069504346</v>
      </c>
      <c r="CC32">
        <f t="shared" si="39"/>
        <v>2.1011653208615906</v>
      </c>
      <c r="CD32">
        <f t="shared" si="40"/>
        <v>3.4941760507891217</v>
      </c>
    </row>
    <row r="33" spans="1:82" ht="15.5" x14ac:dyDescent="0.35">
      <c r="A33" s="20">
        <v>28</v>
      </c>
      <c r="B33" s="20" t="s">
        <v>101</v>
      </c>
      <c r="C33" s="20">
        <v>2015</v>
      </c>
      <c r="D33" s="20">
        <v>4.68</v>
      </c>
      <c r="E33" s="20">
        <f t="shared" si="0"/>
        <v>2.7076792532880782</v>
      </c>
      <c r="F33" s="21">
        <v>32.225632772419452</v>
      </c>
      <c r="G33" s="22">
        <f t="shared" si="1"/>
        <v>1.2087558853415419</v>
      </c>
      <c r="H33" s="20">
        <v>60.44</v>
      </c>
      <c r="I33" s="23">
        <f t="shared" si="2"/>
        <v>2.1559633027522933</v>
      </c>
      <c r="J33" s="24">
        <v>289389997331.08307</v>
      </c>
      <c r="K33" s="25">
        <f t="shared" si="3"/>
        <v>1.1856508614387578</v>
      </c>
      <c r="L33" s="20">
        <v>32360.34966</v>
      </c>
      <c r="M33" s="27">
        <f t="shared" si="4"/>
        <v>1.5729968833570531</v>
      </c>
      <c r="N33" s="20">
        <v>14173.734269999999</v>
      </c>
      <c r="O33" s="27">
        <f t="shared" si="5"/>
        <v>1.093336062503574</v>
      </c>
      <c r="P33" s="20">
        <v>26459.243999999999</v>
      </c>
      <c r="Q33" s="27">
        <f t="shared" si="6"/>
        <v>1.0775467015717177</v>
      </c>
      <c r="R33" s="37">
        <v>3.05257340152211</v>
      </c>
      <c r="S33" s="27">
        <f t="shared" si="7"/>
        <v>1.4477693369333184</v>
      </c>
      <c r="T33" s="24">
        <v>25053875022.340202</v>
      </c>
      <c r="U33" s="27">
        <f t="shared" si="8"/>
        <v>1.0287008206397878</v>
      </c>
      <c r="V33" s="24">
        <v>9136045535.4420223</v>
      </c>
      <c r="W33" s="39">
        <f t="shared" si="9"/>
        <v>1.0081443668171444</v>
      </c>
      <c r="X33" s="149">
        <v>0.38100000000000001</v>
      </c>
      <c r="Y33" s="30">
        <f t="shared" si="10"/>
        <v>2.5359477124183005</v>
      </c>
      <c r="Z33" s="20">
        <v>72.14</v>
      </c>
      <c r="AA33" s="23">
        <f t="shared" si="11"/>
        <v>4.7859626936452742</v>
      </c>
      <c r="AB33" s="31">
        <v>85.19</v>
      </c>
      <c r="AC33" s="32">
        <f t="shared" si="12"/>
        <v>4.801618764453254</v>
      </c>
      <c r="AD33" s="179">
        <v>7.84</v>
      </c>
      <c r="AE33" s="32">
        <f t="shared" si="13"/>
        <v>4.3438885370487643</v>
      </c>
      <c r="AF33" s="31">
        <v>51.43</v>
      </c>
      <c r="AG33" s="33">
        <f t="shared" si="14"/>
        <v>3.845447284345048</v>
      </c>
      <c r="AH33" s="31">
        <v>75.03</v>
      </c>
      <c r="AI33" s="33">
        <f t="shared" si="15"/>
        <v>4.5862125162972625</v>
      </c>
      <c r="AJ33" s="40">
        <v>8.18</v>
      </c>
      <c r="AK33" s="23">
        <f t="shared" si="16"/>
        <v>3.3248407643312103</v>
      </c>
      <c r="AL33" s="40">
        <v>70.44</v>
      </c>
      <c r="AM33" s="34">
        <f t="shared" si="17"/>
        <v>3.9732313575525788</v>
      </c>
      <c r="AN33" s="20">
        <v>96.15</v>
      </c>
      <c r="AO33" s="35">
        <f t="shared" si="18"/>
        <v>5.2549588776003873</v>
      </c>
      <c r="AP33" s="20">
        <v>75.430000000000007</v>
      </c>
      <c r="AQ33" s="33">
        <f t="shared" si="19"/>
        <v>4.3854499042756876</v>
      </c>
      <c r="AR33" s="20">
        <v>62.23</v>
      </c>
      <c r="AS33" s="32">
        <f t="shared" si="20"/>
        <v>4.3574708583539383</v>
      </c>
      <c r="AT33" s="33">
        <v>64.555836153492749</v>
      </c>
      <c r="AU33" s="32">
        <f t="shared" si="21"/>
        <v>3.2228881180874143</v>
      </c>
      <c r="AV33" s="20">
        <v>0.97495894909688019</v>
      </c>
      <c r="AW33" s="20">
        <f t="shared" si="22"/>
        <v>1.2778408937984034</v>
      </c>
      <c r="AX33" s="20">
        <v>1.0244295302013422</v>
      </c>
      <c r="AY33" s="20">
        <f t="shared" si="23"/>
        <v>4.5508509955100598</v>
      </c>
      <c r="AZ33" s="20">
        <v>0.93277441391088345</v>
      </c>
      <c r="BA33" s="20">
        <f t="shared" si="24"/>
        <v>2.642185995753227</v>
      </c>
      <c r="BB33" s="37">
        <v>0.94534915815622422</v>
      </c>
      <c r="BC33" s="37">
        <f t="shared" si="25"/>
        <v>2.4401714998327466</v>
      </c>
      <c r="BD33" s="20">
        <v>0.65</v>
      </c>
      <c r="BE33" s="32">
        <f t="shared" si="26"/>
        <v>3.7712609970674484</v>
      </c>
      <c r="BF33" s="119">
        <v>80</v>
      </c>
      <c r="BG33" s="38">
        <f t="shared" si="27"/>
        <v>5.3735900135358703</v>
      </c>
      <c r="BH33" s="119">
        <v>83.61</v>
      </c>
      <c r="BI33" s="38">
        <f t="shared" si="28"/>
        <v>4.5601641823287968</v>
      </c>
      <c r="BJ33" s="119">
        <v>65.25</v>
      </c>
      <c r="BK33" s="38">
        <f t="shared" si="29"/>
        <v>4.406202886065044</v>
      </c>
      <c r="BP33" s="42">
        <v>24</v>
      </c>
      <c r="BQ33" s="42" t="s">
        <v>97</v>
      </c>
      <c r="BR33" s="43">
        <f t="shared" si="30"/>
        <v>1.6127763324283986</v>
      </c>
      <c r="BS33" s="43">
        <f t="shared" si="31"/>
        <v>3.9563377104597262</v>
      </c>
      <c r="BT33" s="43">
        <f t="shared" si="33"/>
        <v>5.4337169846742528</v>
      </c>
      <c r="BU33" s="43">
        <f t="shared" si="34"/>
        <v>0.53759211080946623</v>
      </c>
      <c r="BV33" s="43">
        <f t="shared" si="34"/>
        <v>1.3187792368199087</v>
      </c>
      <c r="BW33" s="43">
        <f t="shared" si="34"/>
        <v>1.8112389948914176</v>
      </c>
      <c r="BX33" s="43">
        <f t="shared" si="35"/>
        <v>3.6676103425207924</v>
      </c>
      <c r="BY33">
        <f t="shared" si="36"/>
        <v>2.3435613780313274</v>
      </c>
      <c r="BZ33">
        <f t="shared" si="36"/>
        <v>1.4773792742145266</v>
      </c>
      <c r="CA33">
        <f t="shared" si="37"/>
        <v>3.820940652245854</v>
      </c>
      <c r="CB33" s="56">
        <f t="shared" si="38"/>
        <v>7.641881304491708</v>
      </c>
      <c r="CC33">
        <f t="shared" si="39"/>
        <v>1</v>
      </c>
      <c r="CD33">
        <f t="shared" si="40"/>
        <v>3.0007077568905944</v>
      </c>
    </row>
    <row r="34" spans="1:82" ht="15.5" x14ac:dyDescent="0.35">
      <c r="A34" s="20">
        <v>29</v>
      </c>
      <c r="B34" s="20" t="s">
        <v>102</v>
      </c>
      <c r="C34" s="20">
        <v>2015</v>
      </c>
      <c r="D34" s="20">
        <v>4.57</v>
      </c>
      <c r="E34" s="20">
        <f t="shared" si="0"/>
        <v>2.6843445057276201</v>
      </c>
      <c r="F34" s="21">
        <v>67.352604148387329</v>
      </c>
      <c r="G34" s="22">
        <f t="shared" si="1"/>
        <v>1.8132822330415399</v>
      </c>
      <c r="H34" s="20">
        <v>50.31</v>
      </c>
      <c r="I34" s="23">
        <f t="shared" si="2"/>
        <v>4.0146788990825684</v>
      </c>
      <c r="J34" s="24">
        <v>213525930108.06439</v>
      </c>
      <c r="K34" s="25">
        <f t="shared" si="3"/>
        <v>1.0757378619647349</v>
      </c>
      <c r="L34" s="20">
        <v>8318.92</v>
      </c>
      <c r="M34" s="27">
        <f t="shared" si="4"/>
        <v>1.0815138256344912</v>
      </c>
      <c r="N34" s="20">
        <v>3620.73</v>
      </c>
      <c r="O34" s="27">
        <f t="shared" si="5"/>
        <v>1.0092416193582159</v>
      </c>
      <c r="P34" s="20">
        <v>10129.15</v>
      </c>
      <c r="Q34" s="27">
        <f t="shared" si="6"/>
        <v>1</v>
      </c>
      <c r="R34" s="37">
        <v>10.066607692064901</v>
      </c>
      <c r="S34" s="27">
        <f t="shared" si="7"/>
        <v>2.4941952342042129</v>
      </c>
      <c r="T34" s="24">
        <v>27398976479.065578</v>
      </c>
      <c r="U34" s="27">
        <f t="shared" si="8"/>
        <v>1.0434053438263409</v>
      </c>
      <c r="V34" s="24">
        <v>37366551178.954399</v>
      </c>
      <c r="W34" s="39">
        <f t="shared" si="9"/>
        <v>1.0811657811402571</v>
      </c>
      <c r="X34" s="147">
        <v>0.40100000000000002</v>
      </c>
      <c r="Y34" s="30">
        <f t="shared" si="10"/>
        <v>1.8823529411764692</v>
      </c>
      <c r="Z34" s="20">
        <v>69.260000000000005</v>
      </c>
      <c r="AA34" s="23">
        <f t="shared" si="11"/>
        <v>4.3306987037622529</v>
      </c>
      <c r="AB34" s="31">
        <v>88.61</v>
      </c>
      <c r="AC34" s="32">
        <f t="shared" si="12"/>
        <v>5.0840766435414597</v>
      </c>
      <c r="AD34" s="179">
        <v>6.84</v>
      </c>
      <c r="AE34" s="32">
        <f t="shared" si="13"/>
        <v>4.6605446485117161</v>
      </c>
      <c r="AF34" s="31">
        <v>34.17</v>
      </c>
      <c r="AG34" s="33">
        <f t="shared" si="14"/>
        <v>2.6966187433439828</v>
      </c>
      <c r="AH34" s="31">
        <v>56.6</v>
      </c>
      <c r="AI34" s="33">
        <f t="shared" si="15"/>
        <v>3.084419817470665</v>
      </c>
      <c r="AJ34" s="29">
        <v>7.05</v>
      </c>
      <c r="AK34" s="23">
        <f t="shared" si="16"/>
        <v>2.1252653927813161</v>
      </c>
      <c r="AL34" s="29">
        <v>67.12</v>
      </c>
      <c r="AM34" s="34">
        <f t="shared" si="17"/>
        <v>2.3862332695984718</v>
      </c>
      <c r="AN34" s="20">
        <v>97.09</v>
      </c>
      <c r="AO34" s="35">
        <f t="shared" si="18"/>
        <v>5.4823415578132559</v>
      </c>
      <c r="AP34" s="20">
        <v>68.709999999999994</v>
      </c>
      <c r="AQ34" s="33">
        <f t="shared" si="19"/>
        <v>3.313337587747287</v>
      </c>
      <c r="AR34" s="20">
        <v>56.24</v>
      </c>
      <c r="AS34" s="32">
        <f t="shared" si="20"/>
        <v>3.2995407983044864</v>
      </c>
      <c r="AT34" s="33">
        <v>60.686337900396552</v>
      </c>
      <c r="AU34" s="32">
        <f t="shared" si="21"/>
        <v>2.3152822945604483</v>
      </c>
      <c r="AV34" s="41">
        <v>0.97126611838765353</v>
      </c>
      <c r="AW34" s="20">
        <f t="shared" si="22"/>
        <v>1</v>
      </c>
      <c r="AX34" s="20">
        <v>1.0032069970845481</v>
      </c>
      <c r="AY34" s="20">
        <f t="shared" si="23"/>
        <v>4.1232237830510918</v>
      </c>
      <c r="AZ34" s="20">
        <v>0.80636392708666449</v>
      </c>
      <c r="BA34" s="20">
        <f t="shared" si="24"/>
        <v>1.1862921869145482</v>
      </c>
      <c r="BB34" s="37">
        <v>0.94301417413942723</v>
      </c>
      <c r="BC34" s="37">
        <f t="shared" si="25"/>
        <v>1.268458457623272</v>
      </c>
      <c r="BD34" s="20">
        <v>0.56000000000000005</v>
      </c>
      <c r="BE34" s="32">
        <f t="shared" si="26"/>
        <v>2.4516129032258069</v>
      </c>
      <c r="BF34" s="119">
        <v>49.67</v>
      </c>
      <c r="BG34" s="38">
        <f t="shared" si="27"/>
        <v>3.0927959091592725</v>
      </c>
      <c r="BH34" s="119">
        <v>96.2</v>
      </c>
      <c r="BI34" s="38">
        <f t="shared" si="28"/>
        <v>5.9200691294015995</v>
      </c>
      <c r="BJ34" s="119">
        <v>68.3</v>
      </c>
      <c r="BK34" s="38">
        <f t="shared" si="29"/>
        <v>4.7346543183286673</v>
      </c>
      <c r="BP34" s="42">
        <v>25</v>
      </c>
      <c r="BQ34" s="42" t="s">
        <v>98</v>
      </c>
      <c r="BR34" s="43">
        <f t="shared" si="30"/>
        <v>1.9930382709749064</v>
      </c>
      <c r="BS34" s="43">
        <f t="shared" si="31"/>
        <v>3.7010587831764883</v>
      </c>
      <c r="BT34" s="43">
        <f t="shared" si="33"/>
        <v>4.1180485745125956</v>
      </c>
      <c r="BU34" s="43">
        <f t="shared" si="34"/>
        <v>0.66434609032496883</v>
      </c>
      <c r="BV34" s="43">
        <f t="shared" si="34"/>
        <v>1.2336862610588295</v>
      </c>
      <c r="BW34" s="43">
        <f t="shared" si="34"/>
        <v>1.3726828581708652</v>
      </c>
      <c r="BX34" s="43">
        <f t="shared" si="35"/>
        <v>3.2707152095546634</v>
      </c>
      <c r="BY34">
        <f t="shared" si="36"/>
        <v>1.7080205122015819</v>
      </c>
      <c r="BZ34">
        <f t="shared" si="36"/>
        <v>0.41698979133610736</v>
      </c>
      <c r="CA34">
        <f t="shared" si="37"/>
        <v>2.1250103035376893</v>
      </c>
      <c r="CB34">
        <f t="shared" si="38"/>
        <v>4.2500206070753785</v>
      </c>
      <c r="CC34">
        <f t="shared" si="39"/>
        <v>3.3706331495793034</v>
      </c>
      <c r="CD34">
        <f t="shared" si="40"/>
        <v>3.2956946945608236</v>
      </c>
    </row>
    <row r="35" spans="1:82" ht="15.5" x14ac:dyDescent="0.35">
      <c r="A35" s="20">
        <v>30</v>
      </c>
      <c r="B35" s="20" t="s">
        <v>103</v>
      </c>
      <c r="C35" s="20">
        <v>2015</v>
      </c>
      <c r="D35" s="20">
        <v>5.3</v>
      </c>
      <c r="E35" s="20">
        <f t="shared" si="0"/>
        <v>2.8392023759015697</v>
      </c>
      <c r="F35" s="21">
        <v>97.153840305565666</v>
      </c>
      <c r="G35" s="22">
        <f t="shared" si="1"/>
        <v>2.3261540163279735</v>
      </c>
      <c r="H35" s="20">
        <v>61.08</v>
      </c>
      <c r="I35" s="23">
        <f t="shared" si="2"/>
        <v>2.0385321100917428</v>
      </c>
      <c r="J35" s="24">
        <v>216748608763.63937</v>
      </c>
      <c r="K35" s="25">
        <f t="shared" si="3"/>
        <v>1.0804069271802061</v>
      </c>
      <c r="L35" s="20">
        <v>10871.21189</v>
      </c>
      <c r="M35" s="27">
        <f t="shared" si="4"/>
        <v>1.1336907651941537</v>
      </c>
      <c r="N35" s="20">
        <v>5038.3010800000002</v>
      </c>
      <c r="O35" s="27">
        <f t="shared" si="5"/>
        <v>1.0205379144739539</v>
      </c>
      <c r="P35" s="41">
        <v>10054.919179999999</v>
      </c>
      <c r="Q35" s="27">
        <f t="shared" si="6"/>
        <v>0.99964750017691484</v>
      </c>
      <c r="R35" s="37">
        <v>4.9057291729677202</v>
      </c>
      <c r="S35" s="27">
        <f t="shared" si="7"/>
        <v>1.7242422069807848</v>
      </c>
      <c r="T35" s="57">
        <v>20476621109.535271</v>
      </c>
      <c r="U35" s="27">
        <f t="shared" si="8"/>
        <v>1</v>
      </c>
      <c r="V35" s="24">
        <v>11100838950.171326</v>
      </c>
      <c r="W35" s="39">
        <f t="shared" si="9"/>
        <v>1.0132265284974205</v>
      </c>
      <c r="X35" s="149">
        <v>0.36199999999999999</v>
      </c>
      <c r="Y35" s="30">
        <f t="shared" si="10"/>
        <v>3.15686274509804</v>
      </c>
      <c r="Z35" s="20">
        <v>69.400000000000006</v>
      </c>
      <c r="AA35" s="23">
        <f t="shared" si="11"/>
        <v>4.3528295921593445</v>
      </c>
      <c r="AB35" s="31">
        <v>68.430000000000007</v>
      </c>
      <c r="AC35" s="32">
        <f t="shared" si="12"/>
        <v>3.4174099768747941</v>
      </c>
      <c r="AD35" s="179">
        <v>8.69</v>
      </c>
      <c r="AE35" s="32">
        <f t="shared" si="13"/>
        <v>4.0747308423052564</v>
      </c>
      <c r="AF35" s="31">
        <v>31.97</v>
      </c>
      <c r="AG35" s="33">
        <f t="shared" si="14"/>
        <v>2.5501863684771031</v>
      </c>
      <c r="AH35" s="31">
        <v>40.020000000000003</v>
      </c>
      <c r="AI35" s="33">
        <f t="shared" si="15"/>
        <v>1.7333767926988268</v>
      </c>
      <c r="AJ35" s="40">
        <v>6.94</v>
      </c>
      <c r="AK35" s="23">
        <f t="shared" si="16"/>
        <v>2.0084925690021236</v>
      </c>
      <c r="AL35" s="58">
        <v>64.22</v>
      </c>
      <c r="AM35" s="34">
        <f t="shared" si="17"/>
        <v>1</v>
      </c>
      <c r="AN35" s="20">
        <v>95.29</v>
      </c>
      <c r="AO35" s="35">
        <f t="shared" si="18"/>
        <v>5.0469279148524437</v>
      </c>
      <c r="AP35" s="20">
        <v>68.92</v>
      </c>
      <c r="AQ35" s="33">
        <f t="shared" si="19"/>
        <v>3.3468410976388006</v>
      </c>
      <c r="AR35" s="20">
        <v>56.78</v>
      </c>
      <c r="AS35" s="32">
        <f t="shared" si="20"/>
        <v>3.3949134581419997</v>
      </c>
      <c r="AT35" s="33">
        <v>67.913735805361938</v>
      </c>
      <c r="AU35" s="32">
        <f t="shared" si="21"/>
        <v>4.0104965054066373</v>
      </c>
      <c r="AV35" s="20">
        <v>0.97533167495854056</v>
      </c>
      <c r="AW35" s="20">
        <f t="shared" si="22"/>
        <v>1.3058840115851877</v>
      </c>
      <c r="AX35" s="20">
        <v>0.96213523131672607</v>
      </c>
      <c r="AY35" s="20">
        <f t="shared" si="23"/>
        <v>3.2956409205622186</v>
      </c>
      <c r="AZ35" s="20">
        <v>0.79569892473118276</v>
      </c>
      <c r="BA35" s="20">
        <f t="shared" si="24"/>
        <v>1.0634613103735289</v>
      </c>
      <c r="BB35" s="37">
        <v>0.94227863402840728</v>
      </c>
      <c r="BC35" s="37">
        <f t="shared" si="25"/>
        <v>0.89935874004468674</v>
      </c>
      <c r="BD35" s="20">
        <v>0.63800000000000001</v>
      </c>
      <c r="BE35" s="32">
        <f t="shared" si="26"/>
        <v>3.595307917888563</v>
      </c>
      <c r="BF35" s="119">
        <v>56</v>
      </c>
      <c r="BG35" s="38">
        <f t="shared" si="27"/>
        <v>3.5688073394495414</v>
      </c>
      <c r="BH35" s="119">
        <v>89.21</v>
      </c>
      <c r="BI35" s="38">
        <f t="shared" si="28"/>
        <v>5.1650464463166985</v>
      </c>
      <c r="BJ35" s="119">
        <v>63.03</v>
      </c>
      <c r="BK35" s="38">
        <f t="shared" si="29"/>
        <v>4.1671333189748019</v>
      </c>
      <c r="BP35" s="42">
        <v>26</v>
      </c>
      <c r="BQ35" s="42" t="s">
        <v>99</v>
      </c>
      <c r="BR35" s="43">
        <f t="shared" si="30"/>
        <v>1.9298401435455699</v>
      </c>
      <c r="BS35" s="43">
        <f t="shared" si="31"/>
        <v>3.1396394326686456</v>
      </c>
      <c r="BT35" s="43">
        <f t="shared" si="33"/>
        <v>4.9540470119444882</v>
      </c>
      <c r="BU35" s="43">
        <f t="shared" si="34"/>
        <v>0.64328004784852333</v>
      </c>
      <c r="BV35" s="43">
        <f t="shared" si="34"/>
        <v>1.0465464775562152</v>
      </c>
      <c r="BW35" s="43">
        <f t="shared" si="34"/>
        <v>1.651349003981496</v>
      </c>
      <c r="BX35" s="43">
        <f t="shared" si="35"/>
        <v>3.3411755293862342</v>
      </c>
      <c r="BY35">
        <f t="shared" si="36"/>
        <v>1.2097992891230758</v>
      </c>
      <c r="BZ35">
        <f t="shared" si="36"/>
        <v>1.8144075792758425</v>
      </c>
      <c r="CA35">
        <f t="shared" si="37"/>
        <v>3.0242068683989185</v>
      </c>
      <c r="CB35">
        <f t="shared" si="38"/>
        <v>6.048413736797837</v>
      </c>
      <c r="CC35">
        <f t="shared" si="39"/>
        <v>2.1137034730323787</v>
      </c>
      <c r="CD35">
        <f t="shared" si="40"/>
        <v>3.0343075152977703</v>
      </c>
    </row>
    <row r="36" spans="1:82" ht="15.5" x14ac:dyDescent="0.35">
      <c r="A36" s="20">
        <v>31</v>
      </c>
      <c r="B36" s="20" t="s">
        <v>104</v>
      </c>
      <c r="C36" s="20">
        <v>2015</v>
      </c>
      <c r="D36" s="20">
        <v>3.66</v>
      </c>
      <c r="E36" s="20">
        <f t="shared" si="0"/>
        <v>2.4913025031820109</v>
      </c>
      <c r="F36" s="21">
        <v>80.843214348104581</v>
      </c>
      <c r="G36" s="22">
        <f t="shared" si="1"/>
        <v>2.0454522435155704</v>
      </c>
      <c r="H36" s="20">
        <v>63.39</v>
      </c>
      <c r="I36" s="23">
        <f t="shared" si="2"/>
        <v>1.614678899082568</v>
      </c>
      <c r="J36" s="24">
        <v>291724110485.89783</v>
      </c>
      <c r="K36" s="25">
        <f t="shared" si="3"/>
        <v>1.1890325596174658</v>
      </c>
      <c r="L36" s="20">
        <v>6719.489980573534</v>
      </c>
      <c r="M36" s="27">
        <f t="shared" si="4"/>
        <v>1.0488164042382557</v>
      </c>
      <c r="N36" s="20">
        <v>3194.9096549758037</v>
      </c>
      <c r="O36" s="27">
        <f t="shared" si="5"/>
        <v>1.0058483558023039</v>
      </c>
      <c r="P36" s="20">
        <v>14944.656064882636</v>
      </c>
      <c r="Q36" s="27">
        <f t="shared" si="6"/>
        <v>1.0228673889893256</v>
      </c>
      <c r="R36" s="37">
        <v>6.2481649876679199</v>
      </c>
      <c r="S36" s="27">
        <f t="shared" si="7"/>
        <v>1.924520612209045</v>
      </c>
      <c r="T36" s="24">
        <v>31015679885.678871</v>
      </c>
      <c r="U36" s="27">
        <f t="shared" si="8"/>
        <v>1.0660832108964042</v>
      </c>
      <c r="V36" s="24">
        <v>16632550297.350803</v>
      </c>
      <c r="W36" s="39">
        <f t="shared" si="9"/>
        <v>1.0275349291792581</v>
      </c>
      <c r="X36" s="147">
        <v>0.33800000000000002</v>
      </c>
      <c r="Y36" s="30">
        <f t="shared" si="10"/>
        <v>3.9411764705882346</v>
      </c>
      <c r="Z36" s="20">
        <v>77.150000000000006</v>
      </c>
      <c r="AA36" s="23">
        <f t="shared" si="11"/>
        <v>5.5779323427126171</v>
      </c>
      <c r="AB36" s="31">
        <v>81.41</v>
      </c>
      <c r="AC36" s="32">
        <f t="shared" si="12"/>
        <v>4.4894284770399731</v>
      </c>
      <c r="AD36" s="179">
        <v>7.83</v>
      </c>
      <c r="AE36" s="32">
        <f t="shared" si="13"/>
        <v>4.347055098163394</v>
      </c>
      <c r="AF36" s="31">
        <v>38.33</v>
      </c>
      <c r="AG36" s="33">
        <f t="shared" si="14"/>
        <v>2.9735090521831733</v>
      </c>
      <c r="AH36" s="31">
        <v>55.79</v>
      </c>
      <c r="AI36" s="33">
        <f t="shared" si="15"/>
        <v>3.0184159061277702</v>
      </c>
      <c r="AJ36" s="29">
        <v>9.16</v>
      </c>
      <c r="AK36" s="23">
        <f t="shared" si="16"/>
        <v>4.3651804670912959</v>
      </c>
      <c r="AL36" s="29">
        <v>65.31</v>
      </c>
      <c r="AM36" s="34">
        <f t="shared" si="17"/>
        <v>1.5210325047801159</v>
      </c>
      <c r="AN36" s="20">
        <v>94.34</v>
      </c>
      <c r="AO36" s="35">
        <f t="shared" si="18"/>
        <v>4.817126269956459</v>
      </c>
      <c r="AP36" s="20">
        <v>73.290000000000006</v>
      </c>
      <c r="AQ36" s="33">
        <f t="shared" si="19"/>
        <v>4.0440331844288462</v>
      </c>
      <c r="AR36" s="20">
        <v>63.07</v>
      </c>
      <c r="AS36" s="32">
        <f t="shared" si="20"/>
        <v>4.5058283292122923</v>
      </c>
      <c r="AT36" s="33">
        <v>58.065908661802602</v>
      </c>
      <c r="AU36" s="32">
        <f t="shared" si="21"/>
        <v>1.7006504530328861</v>
      </c>
      <c r="AV36" s="20">
        <v>1.0257759639136506</v>
      </c>
      <c r="AW36" s="20">
        <f t="shared" si="22"/>
        <v>5.1012072835929017</v>
      </c>
      <c r="AX36" s="20">
        <v>1.0606359032076533</v>
      </c>
      <c r="AY36" s="20">
        <f t="shared" si="23"/>
        <v>5.2803977596372107</v>
      </c>
      <c r="AZ36" s="20">
        <v>1.0651353568498769</v>
      </c>
      <c r="BA36" s="20">
        <f t="shared" si="24"/>
        <v>4.1666123483302515</v>
      </c>
      <c r="BB36" s="28">
        <v>0.94247919143876335</v>
      </c>
      <c r="BC36" s="54">
        <f t="shared" si="25"/>
        <v>1</v>
      </c>
      <c r="BD36" s="20">
        <v>0.64900000000000002</v>
      </c>
      <c r="BE36" s="32">
        <f t="shared" si="26"/>
        <v>3.756598240469208</v>
      </c>
      <c r="BF36" s="119">
        <v>78.61</v>
      </c>
      <c r="BG36" s="38">
        <f t="shared" si="27"/>
        <v>5.2690630169950365</v>
      </c>
      <c r="BH36" s="119">
        <v>82.33</v>
      </c>
      <c r="BI36" s="38">
        <f t="shared" si="28"/>
        <v>4.4219053791315623</v>
      </c>
      <c r="BJ36" s="119">
        <v>70.13</v>
      </c>
      <c r="BK36" s="38">
        <f t="shared" si="29"/>
        <v>4.9317251776868396</v>
      </c>
      <c r="BP36" s="42">
        <v>27</v>
      </c>
      <c r="BQ36" s="42" t="s">
        <v>100</v>
      </c>
      <c r="BR36" s="43">
        <f t="shared" si="30"/>
        <v>2.0131500560175066</v>
      </c>
      <c r="BS36" s="43">
        <f t="shared" si="31"/>
        <v>3.4266178160203258</v>
      </c>
      <c r="BT36" s="43">
        <f t="shared" si="33"/>
        <v>3.9982809413670828</v>
      </c>
      <c r="BU36" s="43">
        <f t="shared" si="34"/>
        <v>0.67105001867250225</v>
      </c>
      <c r="BV36" s="43">
        <f t="shared" si="34"/>
        <v>1.142205938673442</v>
      </c>
      <c r="BW36" s="43">
        <f t="shared" si="34"/>
        <v>1.3327603137890276</v>
      </c>
      <c r="BX36" s="43">
        <f t="shared" si="35"/>
        <v>3.1460162711349717</v>
      </c>
      <c r="BY36">
        <f t="shared" si="36"/>
        <v>1.4134677600028192</v>
      </c>
      <c r="BZ36">
        <f t="shared" si="36"/>
        <v>0.57166312534675701</v>
      </c>
      <c r="CA36">
        <f t="shared" si="37"/>
        <v>1.9851308853495762</v>
      </c>
      <c r="CB36">
        <f t="shared" si="38"/>
        <v>3.9702617706991523</v>
      </c>
      <c r="CC36">
        <f t="shared" si="39"/>
        <v>3.5661616899779096</v>
      </c>
      <c r="CD36">
        <f t="shared" si="40"/>
        <v>3.2510526258457064</v>
      </c>
    </row>
    <row r="37" spans="1:82" ht="15.5" x14ac:dyDescent="0.35">
      <c r="A37" s="20">
        <v>32</v>
      </c>
      <c r="B37" s="20" t="s">
        <v>105</v>
      </c>
      <c r="C37" s="20">
        <v>2015</v>
      </c>
      <c r="D37" s="20">
        <v>3.94</v>
      </c>
      <c r="E37" s="20">
        <f t="shared" si="0"/>
        <v>2.550700042426814</v>
      </c>
      <c r="F37" s="21">
        <v>144.49776090547337</v>
      </c>
      <c r="G37" s="22">
        <f t="shared" si="1"/>
        <v>3.1409309892622739</v>
      </c>
      <c r="H37" s="20">
        <v>60.18</v>
      </c>
      <c r="I37" s="23">
        <f t="shared" si="2"/>
        <v>2.2036697247706418</v>
      </c>
      <c r="J37" s="24">
        <v>261525388882.86499</v>
      </c>
      <c r="K37" s="25">
        <f t="shared" si="3"/>
        <v>1.1452801984118279</v>
      </c>
      <c r="L37" s="20">
        <v>6798.3</v>
      </c>
      <c r="M37" s="27">
        <f t="shared" si="4"/>
        <v>1.0504275309422277</v>
      </c>
      <c r="N37" s="41">
        <v>2461</v>
      </c>
      <c r="O37" s="27">
        <f t="shared" si="5"/>
        <v>1</v>
      </c>
      <c r="P37" s="20">
        <v>11121</v>
      </c>
      <c r="Q37" s="27">
        <f t="shared" si="6"/>
        <v>1.0047099971349771</v>
      </c>
      <c r="R37" s="37">
        <v>8.8227298518114701</v>
      </c>
      <c r="S37" s="27">
        <f t="shared" si="7"/>
        <v>2.3086207229935116</v>
      </c>
      <c r="T37" s="24">
        <v>23997110858.231316</v>
      </c>
      <c r="U37" s="27">
        <f t="shared" si="8"/>
        <v>1.0220745771954824</v>
      </c>
      <c r="V37" s="24">
        <v>8415728383.7049904</v>
      </c>
      <c r="W37" s="39">
        <f t="shared" si="9"/>
        <v>1.0062811845615647</v>
      </c>
      <c r="X37" s="149">
        <v>0.28599999999999998</v>
      </c>
      <c r="Y37" s="30">
        <f t="shared" si="10"/>
        <v>5.6405228758169947</v>
      </c>
      <c r="Z37" s="20">
        <v>65.739999999999995</v>
      </c>
      <c r="AA37" s="23">
        <f t="shared" si="11"/>
        <v>3.7742649383496683</v>
      </c>
      <c r="AB37" s="31">
        <v>76.599999999999994</v>
      </c>
      <c r="AC37" s="32">
        <f t="shared" si="12"/>
        <v>4.0921704658077296</v>
      </c>
      <c r="AD37" s="181">
        <v>2.61</v>
      </c>
      <c r="AE37" s="32">
        <f t="shared" si="13"/>
        <v>6</v>
      </c>
      <c r="AF37" s="31">
        <v>44.45</v>
      </c>
      <c r="AG37" s="33">
        <f t="shared" si="14"/>
        <v>3.3808572949946751</v>
      </c>
      <c r="AH37" s="31">
        <v>46.08</v>
      </c>
      <c r="AI37" s="33">
        <f t="shared" si="15"/>
        <v>2.2271838331160367</v>
      </c>
      <c r="AJ37" s="40">
        <v>8.3699999999999992</v>
      </c>
      <c r="AK37" s="23">
        <f t="shared" si="16"/>
        <v>3.5265392781316343</v>
      </c>
      <c r="AL37" s="40">
        <v>67.44</v>
      </c>
      <c r="AM37" s="34">
        <f t="shared" si="17"/>
        <v>2.5391969407265758</v>
      </c>
      <c r="AN37" s="20">
        <v>96.65</v>
      </c>
      <c r="AO37" s="35">
        <f t="shared" si="18"/>
        <v>5.3759071117561685</v>
      </c>
      <c r="AP37" s="20">
        <v>75.38</v>
      </c>
      <c r="AQ37" s="33">
        <f t="shared" si="19"/>
        <v>4.3774728781110399</v>
      </c>
      <c r="AR37" s="20">
        <v>63.2</v>
      </c>
      <c r="AS37" s="32">
        <f t="shared" si="20"/>
        <v>4.528788413987991</v>
      </c>
      <c r="AT37" s="33">
        <v>62.410095436902871</v>
      </c>
      <c r="AU37" s="32">
        <f t="shared" si="21"/>
        <v>2.7195963105261609</v>
      </c>
      <c r="AV37" s="20">
        <v>0.99855252274607109</v>
      </c>
      <c r="AW37" s="20">
        <f t="shared" si="22"/>
        <v>3.0529722514886237</v>
      </c>
      <c r="AX37" s="36">
        <v>1.0963487435790642</v>
      </c>
      <c r="AY37" s="20">
        <f t="shared" si="23"/>
        <v>6</v>
      </c>
      <c r="AZ37" s="20">
        <v>1.0502030869212022</v>
      </c>
      <c r="BA37" s="20">
        <f t="shared" si="24"/>
        <v>3.9946345331407898</v>
      </c>
      <c r="BB37" s="37">
        <v>0.94271732872769132</v>
      </c>
      <c r="BC37" s="37">
        <f t="shared" si="25"/>
        <v>1.1194991337268587</v>
      </c>
      <c r="BD37" s="20">
        <v>0.58099999999999996</v>
      </c>
      <c r="BE37" s="32">
        <f t="shared" si="26"/>
        <v>2.7595307917888552</v>
      </c>
      <c r="BF37" s="119">
        <v>65.19</v>
      </c>
      <c r="BG37" s="38">
        <f t="shared" si="27"/>
        <v>4.2598887050684313</v>
      </c>
      <c r="BH37" s="123">
        <v>96.94</v>
      </c>
      <c r="BI37" s="38">
        <f t="shared" si="28"/>
        <v>6</v>
      </c>
      <c r="BJ37" s="119">
        <v>68.34</v>
      </c>
      <c r="BK37" s="38">
        <f t="shared" si="29"/>
        <v>4.7389618780960596</v>
      </c>
      <c r="BP37" s="42">
        <v>28</v>
      </c>
      <c r="BQ37" s="42" t="s">
        <v>101</v>
      </c>
      <c r="BR37" s="43">
        <f t="shared" si="30"/>
        <v>1.4486543474643265</v>
      </c>
      <c r="BS37" s="43">
        <f t="shared" si="31"/>
        <v>3.7785427759110153</v>
      </c>
      <c r="BT37" s="43">
        <f t="shared" si="33"/>
        <v>4.7799856939765704</v>
      </c>
      <c r="BU37" s="43">
        <f t="shared" si="34"/>
        <v>0.48288478248810884</v>
      </c>
      <c r="BV37" s="43">
        <f t="shared" si="34"/>
        <v>1.2595142586370052</v>
      </c>
      <c r="BW37" s="43">
        <f t="shared" si="34"/>
        <v>1.5933285646588569</v>
      </c>
      <c r="BX37" s="43">
        <f t="shared" si="35"/>
        <v>3.3357276057839709</v>
      </c>
      <c r="BY37">
        <f t="shared" si="36"/>
        <v>2.3298884284466888</v>
      </c>
      <c r="BZ37">
        <f t="shared" si="36"/>
        <v>1.0014429180655551</v>
      </c>
      <c r="CA37">
        <f t="shared" si="37"/>
        <v>3.3313313465122438</v>
      </c>
      <c r="CB37">
        <f t="shared" si="38"/>
        <v>6.6626626930244877</v>
      </c>
      <c r="CC37">
        <f t="shared" si="39"/>
        <v>1.6843937024882703</v>
      </c>
      <c r="CD37">
        <f t="shared" si="40"/>
        <v>2.9228941299600457</v>
      </c>
    </row>
    <row r="38" spans="1:82" ht="15.5" x14ac:dyDescent="0.35">
      <c r="A38" s="20">
        <v>33</v>
      </c>
      <c r="B38" s="20" t="s">
        <v>106</v>
      </c>
      <c r="C38" s="20">
        <v>2015</v>
      </c>
      <c r="D38" s="20">
        <v>1.56</v>
      </c>
      <c r="E38" s="20">
        <f t="shared" si="0"/>
        <v>2.0458209588459906</v>
      </c>
      <c r="F38" s="21">
        <v>103.27475750540644</v>
      </c>
      <c r="G38" s="22">
        <f t="shared" si="1"/>
        <v>2.4314934627547546</v>
      </c>
      <c r="H38" s="20">
        <v>52.76</v>
      </c>
      <c r="I38" s="23">
        <f t="shared" si="2"/>
        <v>3.5651376146788993</v>
      </c>
      <c r="J38" s="24">
        <v>610145660284.94531</v>
      </c>
      <c r="K38" s="25">
        <f t="shared" si="3"/>
        <v>1.6503664811523364</v>
      </c>
      <c r="L38" s="20">
        <v>16625.412800000002</v>
      </c>
      <c r="M38" s="27">
        <f t="shared" si="4"/>
        <v>1.2513248783892652</v>
      </c>
      <c r="N38" s="20">
        <v>22764.421780000001</v>
      </c>
      <c r="O38" s="27">
        <f t="shared" si="5"/>
        <v>1.161793258568864</v>
      </c>
      <c r="P38" s="20">
        <v>12956.65137</v>
      </c>
      <c r="Q38" s="27">
        <f t="shared" si="6"/>
        <v>1.0134269530189486</v>
      </c>
      <c r="R38" s="37">
        <v>1.5386692312297601</v>
      </c>
      <c r="S38" s="27">
        <f t="shared" si="7"/>
        <v>1.2219095158719464</v>
      </c>
      <c r="T38" s="24">
        <v>102713334782.54614</v>
      </c>
      <c r="U38" s="27">
        <f t="shared" si="8"/>
        <v>1.5156500412904361</v>
      </c>
      <c r="V38" s="24">
        <v>64314001373.186943</v>
      </c>
      <c r="W38" s="39">
        <f t="shared" si="9"/>
        <v>1.1508684265846083</v>
      </c>
      <c r="X38" s="49">
        <v>0.42799999999999999</v>
      </c>
      <c r="Y38" s="30">
        <f t="shared" si="10"/>
        <v>1</v>
      </c>
      <c r="Z38" s="41">
        <v>48.19</v>
      </c>
      <c r="AA38" s="23">
        <f t="shared" si="11"/>
        <v>1</v>
      </c>
      <c r="AB38" s="31">
        <v>75.95</v>
      </c>
      <c r="AC38" s="32">
        <f t="shared" si="12"/>
        <v>4.0384869507763463</v>
      </c>
      <c r="AD38" s="179">
        <v>5.68</v>
      </c>
      <c r="AE38" s="32">
        <f t="shared" si="13"/>
        <v>5.0278657378087397</v>
      </c>
      <c r="AF38" s="31">
        <v>46.74</v>
      </c>
      <c r="AG38" s="33">
        <f t="shared" si="14"/>
        <v>3.5332800851970183</v>
      </c>
      <c r="AH38" s="31">
        <v>54.62</v>
      </c>
      <c r="AI38" s="33">
        <f t="shared" si="15"/>
        <v>2.9230769230769229</v>
      </c>
      <c r="AJ38" s="29">
        <v>7.01</v>
      </c>
      <c r="AK38" s="23">
        <f t="shared" si="16"/>
        <v>2.0828025477707004</v>
      </c>
      <c r="AL38" s="29">
        <v>65.19</v>
      </c>
      <c r="AM38" s="34">
        <f t="shared" si="17"/>
        <v>1.4636711281070736</v>
      </c>
      <c r="AN38" s="20">
        <v>92.9</v>
      </c>
      <c r="AO38" s="35">
        <f t="shared" si="18"/>
        <v>4.4687953555878082</v>
      </c>
      <c r="AP38" s="20">
        <v>68.290000000000006</v>
      </c>
      <c r="AQ38" s="33">
        <f t="shared" si="19"/>
        <v>3.246330567964264</v>
      </c>
      <c r="AR38" s="20">
        <v>62.4</v>
      </c>
      <c r="AS38" s="32">
        <f t="shared" si="20"/>
        <v>4.3874955845990815</v>
      </c>
      <c r="AT38" s="33">
        <v>63.134456237297591</v>
      </c>
      <c r="AU38" s="32">
        <f t="shared" si="21"/>
        <v>2.8894979457696586</v>
      </c>
      <c r="AV38" s="20">
        <v>1.0213321723987812</v>
      </c>
      <c r="AW38" s="20">
        <f t="shared" si="22"/>
        <v>4.7668656623373646</v>
      </c>
      <c r="AX38" s="41">
        <v>0.8482058226134056</v>
      </c>
      <c r="AY38" s="20">
        <f t="shared" si="23"/>
        <v>1</v>
      </c>
      <c r="AZ38" s="20">
        <v>0.92441502463054193</v>
      </c>
      <c r="BA38" s="20">
        <f t="shared" si="24"/>
        <v>2.5459093069699197</v>
      </c>
      <c r="BB38" s="37">
        <v>0.94281459419210722</v>
      </c>
      <c r="BC38" s="37">
        <f t="shared" si="25"/>
        <v>1.168307696180753</v>
      </c>
      <c r="BD38" s="20">
        <v>0.66800000000000004</v>
      </c>
      <c r="BE38" s="32">
        <f t="shared" si="26"/>
        <v>4.0351906158357771</v>
      </c>
      <c r="BF38" s="119">
        <v>76.67</v>
      </c>
      <c r="BG38" s="38">
        <f t="shared" si="27"/>
        <v>5.1231764175063921</v>
      </c>
      <c r="BH38" s="119">
        <v>91.03</v>
      </c>
      <c r="BI38" s="38">
        <f t="shared" si="28"/>
        <v>5.3616331821127678</v>
      </c>
      <c r="BJ38" s="123">
        <v>80.05</v>
      </c>
      <c r="BK38" s="38">
        <f t="shared" si="29"/>
        <v>6</v>
      </c>
      <c r="BP38" s="42">
        <v>29</v>
      </c>
      <c r="BQ38" s="42" t="s">
        <v>102</v>
      </c>
      <c r="BR38" s="43">
        <f t="shared" si="30"/>
        <v>1.729756530397998</v>
      </c>
      <c r="BS38" s="43">
        <f t="shared" si="31"/>
        <v>2.9554212143748271</v>
      </c>
      <c r="BT38" s="43">
        <f t="shared" si="33"/>
        <v>4.5825064522965127</v>
      </c>
      <c r="BU38" s="43">
        <f t="shared" si="34"/>
        <v>0.57658551013266601</v>
      </c>
      <c r="BV38" s="43">
        <f t="shared" si="34"/>
        <v>0.98514040479160903</v>
      </c>
      <c r="BW38" s="43">
        <f t="shared" si="34"/>
        <v>1.5275021507655042</v>
      </c>
      <c r="BX38" s="43">
        <f t="shared" si="35"/>
        <v>3.0892280656897793</v>
      </c>
      <c r="BY38">
        <f t="shared" si="36"/>
        <v>1.225664683976829</v>
      </c>
      <c r="BZ38">
        <f t="shared" si="36"/>
        <v>1.6270852379216856</v>
      </c>
      <c r="CA38">
        <f t="shared" si="37"/>
        <v>2.8527499218985146</v>
      </c>
      <c r="CB38">
        <f t="shared" si="38"/>
        <v>5.7054998437970292</v>
      </c>
      <c r="CC38">
        <f t="shared" si="39"/>
        <v>2.3533722314864716</v>
      </c>
      <c r="CD38">
        <f t="shared" si="40"/>
        <v>2.9052641071389522</v>
      </c>
    </row>
    <row r="39" spans="1:82" ht="15.5" x14ac:dyDescent="0.35">
      <c r="A39" s="20">
        <v>34</v>
      </c>
      <c r="B39" s="20" t="s">
        <v>107</v>
      </c>
      <c r="C39" s="20">
        <v>2015</v>
      </c>
      <c r="D39" s="20">
        <v>5.36</v>
      </c>
      <c r="E39" s="20">
        <f t="shared" si="0"/>
        <v>2.851930420025456</v>
      </c>
      <c r="F39" s="21">
        <v>86.916507581150583</v>
      </c>
      <c r="G39" s="22">
        <f t="shared" si="1"/>
        <v>2.1499720934447968</v>
      </c>
      <c r="H39" s="20">
        <v>47.51</v>
      </c>
      <c r="I39" s="23">
        <f t="shared" si="2"/>
        <v>4.5284403669724771</v>
      </c>
      <c r="J39" s="24">
        <v>841987577272.99817</v>
      </c>
      <c r="K39" s="25">
        <f t="shared" si="3"/>
        <v>1.9862625309258504</v>
      </c>
      <c r="L39" s="20">
        <v>68103.959739999991</v>
      </c>
      <c r="M39" s="27">
        <f t="shared" si="4"/>
        <v>2.3037096165265738</v>
      </c>
      <c r="N39" s="20">
        <v>16877.665069999999</v>
      </c>
      <c r="O39" s="27">
        <f t="shared" si="5"/>
        <v>1.1148830598430892</v>
      </c>
      <c r="P39" s="20">
        <v>45329.980060000002</v>
      </c>
      <c r="Q39" s="27">
        <f t="shared" si="6"/>
        <v>1.1671581476346415</v>
      </c>
      <c r="R39" s="37">
        <v>0.31131980594048803</v>
      </c>
      <c r="S39" s="27">
        <f t="shared" si="7"/>
        <v>1.038800883888932</v>
      </c>
      <c r="T39" s="24">
        <v>86830628541.838623</v>
      </c>
      <c r="U39" s="27">
        <f t="shared" si="8"/>
        <v>1.416060481311308</v>
      </c>
      <c r="V39" s="24">
        <v>33573135429.288105</v>
      </c>
      <c r="W39" s="39">
        <f t="shared" si="9"/>
        <v>1.0713536797682839</v>
      </c>
      <c r="X39" s="149">
        <v>0.39200000000000002</v>
      </c>
      <c r="Y39" s="30">
        <f t="shared" si="10"/>
        <v>2.1764705882352939</v>
      </c>
      <c r="Z39" s="20">
        <v>63.69</v>
      </c>
      <c r="AA39" s="23">
        <f t="shared" si="11"/>
        <v>3.4502055011065451</v>
      </c>
      <c r="AB39" s="44">
        <v>39.159999999999997</v>
      </c>
      <c r="AC39" s="32">
        <f t="shared" si="12"/>
        <v>1</v>
      </c>
      <c r="AD39" s="179">
        <v>3.61</v>
      </c>
      <c r="AE39" s="32">
        <f t="shared" si="13"/>
        <v>5.6833438885370491</v>
      </c>
      <c r="AF39" s="44">
        <v>8.68</v>
      </c>
      <c r="AG39" s="33">
        <f t="shared" si="14"/>
        <v>1</v>
      </c>
      <c r="AH39" s="31" t="s">
        <v>108</v>
      </c>
      <c r="AI39" s="33" t="e">
        <f t="shared" si="15"/>
        <v>#VALUE!</v>
      </c>
      <c r="AJ39" s="58">
        <v>5.99</v>
      </c>
      <c r="AK39" s="23">
        <f t="shared" si="16"/>
        <v>1</v>
      </c>
      <c r="AL39" s="40">
        <v>65.09</v>
      </c>
      <c r="AM39" s="34">
        <f t="shared" si="17"/>
        <v>1.415869980879543</v>
      </c>
      <c r="AN39" s="41">
        <v>78.56</v>
      </c>
      <c r="AO39" s="35">
        <f t="shared" si="18"/>
        <v>1</v>
      </c>
      <c r="AP39" s="41">
        <v>54.21</v>
      </c>
      <c r="AQ39" s="33">
        <f t="shared" si="19"/>
        <v>1</v>
      </c>
      <c r="AR39" s="41">
        <v>43.22</v>
      </c>
      <c r="AS39" s="32">
        <f t="shared" si="20"/>
        <v>1</v>
      </c>
      <c r="AT39" s="59">
        <v>76.395810399090095</v>
      </c>
      <c r="AU39" s="32">
        <f t="shared" si="21"/>
        <v>6</v>
      </c>
      <c r="AV39" s="20">
        <v>1.0060010214504598</v>
      </c>
      <c r="AW39" s="20">
        <f t="shared" si="22"/>
        <v>3.6133817856470385</v>
      </c>
      <c r="AX39" s="20">
        <v>1.0085232536594404</v>
      </c>
      <c r="AY39" s="20">
        <f t="shared" si="23"/>
        <v>4.2303446421552708</v>
      </c>
      <c r="AZ39" s="20">
        <v>1.024390243902439</v>
      </c>
      <c r="BA39" s="20">
        <f t="shared" si="24"/>
        <v>3.6973430719363072</v>
      </c>
      <c r="BB39" s="37">
        <v>0.94519934298939823</v>
      </c>
      <c r="BC39" s="37">
        <f t="shared" si="25"/>
        <v>2.3649930902042287</v>
      </c>
      <c r="BD39" s="20">
        <v>0.66800000000000004</v>
      </c>
      <c r="BE39" s="32">
        <f>5*((BD39-$BD$28)/($BD$22-$BD$28))+1</f>
        <v>4.0351906158357771</v>
      </c>
      <c r="BF39" s="119">
        <v>80</v>
      </c>
      <c r="BG39" s="38">
        <f t="shared" si="27"/>
        <v>5.3735900135358703</v>
      </c>
      <c r="BH39" s="119">
        <v>84.24</v>
      </c>
      <c r="BI39" s="38">
        <f t="shared" si="28"/>
        <v>4.6282134370274353</v>
      </c>
      <c r="BJ39" s="119">
        <v>79.349999999999994</v>
      </c>
      <c r="BK39" s="38">
        <f t="shared" si="29"/>
        <v>5.9246177040706431</v>
      </c>
      <c r="BP39" s="42">
        <v>30</v>
      </c>
      <c r="BQ39" s="42" t="s">
        <v>103</v>
      </c>
      <c r="BR39" s="43">
        <f t="shared" si="30"/>
        <v>1.5175640344824717</v>
      </c>
      <c r="BS39" s="43">
        <f t="shared" si="31"/>
        <v>2.8166878170005205</v>
      </c>
      <c r="BT39" s="43">
        <f t="shared" si="33"/>
        <v>4.3003290349136805</v>
      </c>
      <c r="BU39" s="43">
        <f t="shared" si="34"/>
        <v>0.50585467816082386</v>
      </c>
      <c r="BV39" s="43">
        <f t="shared" si="34"/>
        <v>0.93889593900017354</v>
      </c>
      <c r="BW39" s="43">
        <f t="shared" si="34"/>
        <v>1.4334430116378936</v>
      </c>
      <c r="BX39" s="43">
        <f t="shared" si="35"/>
        <v>2.8781936287988907</v>
      </c>
      <c r="BY39">
        <f t="shared" si="36"/>
        <v>1.2991237825180488</v>
      </c>
      <c r="BZ39">
        <f t="shared" si="36"/>
        <v>1.4836412179131599</v>
      </c>
      <c r="CA39">
        <f t="shared" si="37"/>
        <v>2.7827650004312088</v>
      </c>
      <c r="CB39">
        <f t="shared" si="38"/>
        <v>5.5655300008624176</v>
      </c>
      <c r="CC39">
        <f t="shared" si="39"/>
        <v>2.451199701186201</v>
      </c>
      <c r="CD39">
        <f t="shared" si="40"/>
        <v>2.7714451468957186</v>
      </c>
    </row>
    <row r="40" spans="1:82" x14ac:dyDescent="0.35">
      <c r="B40" s="92"/>
      <c r="BP40" s="42">
        <v>31</v>
      </c>
      <c r="BQ40" s="42" t="s">
        <v>104</v>
      </c>
      <c r="BR40" s="43">
        <f t="shared" si="30"/>
        <v>1.4436137106712206</v>
      </c>
      <c r="BS40" s="43">
        <f t="shared" si="31"/>
        <v>3.538157492608307</v>
      </c>
      <c r="BT40" s="43">
        <f t="shared" si="33"/>
        <v>4.8742311912711465</v>
      </c>
      <c r="BU40" s="43">
        <f t="shared" si="34"/>
        <v>0.48120457022374019</v>
      </c>
      <c r="BV40" s="43">
        <f t="shared" si="34"/>
        <v>1.1793858308694356</v>
      </c>
      <c r="BW40" s="43">
        <f t="shared" si="34"/>
        <v>1.6247437304237156</v>
      </c>
      <c r="BX40" s="43">
        <f t="shared" si="35"/>
        <v>3.2853341315168914</v>
      </c>
      <c r="BY40">
        <f t="shared" si="36"/>
        <v>2.0945437819370865</v>
      </c>
      <c r="BZ40">
        <f t="shared" si="36"/>
        <v>1.3360736986628394</v>
      </c>
      <c r="CA40">
        <f t="shared" si="37"/>
        <v>3.4306174805999259</v>
      </c>
      <c r="CB40">
        <f t="shared" si="38"/>
        <v>6.8612349611998518</v>
      </c>
      <c r="CC40">
        <f t="shared" si="39"/>
        <v>1.5456079316332803</v>
      </c>
      <c r="CD40">
        <f t="shared" si="40"/>
        <v>2.850402581545989</v>
      </c>
    </row>
    <row r="41" spans="1:82" x14ac:dyDescent="0.35">
      <c r="BP41" s="42">
        <v>32</v>
      </c>
      <c r="BQ41" s="42" t="s">
        <v>105</v>
      </c>
      <c r="BR41" s="43">
        <f t="shared" si="30"/>
        <v>1.6432694967699324</v>
      </c>
      <c r="BS41" s="43">
        <f t="shared" si="31"/>
        <v>3.6068682250625694</v>
      </c>
      <c r="BT41" s="43">
        <f t="shared" si="33"/>
        <v>4.9996168610548297</v>
      </c>
      <c r="BU41" s="43">
        <f t="shared" si="34"/>
        <v>0.5477564989233108</v>
      </c>
      <c r="BV41" s="43">
        <f t="shared" si="34"/>
        <v>1.2022894083541897</v>
      </c>
      <c r="BW41" s="43">
        <f t="shared" si="34"/>
        <v>1.6665389536849433</v>
      </c>
      <c r="BX41" s="43">
        <f t="shared" si="35"/>
        <v>3.4165848609624438</v>
      </c>
      <c r="BY41">
        <f t="shared" si="36"/>
        <v>1.963598728292637</v>
      </c>
      <c r="BZ41">
        <f t="shared" si="36"/>
        <v>1.3927486359922603</v>
      </c>
      <c r="CA41">
        <f t="shared" si="37"/>
        <v>3.3563473642848973</v>
      </c>
      <c r="CB41">
        <f t="shared" si="38"/>
        <v>6.7126947285697947</v>
      </c>
      <c r="CC41">
        <f t="shared" si="39"/>
        <v>1.6494254026123407</v>
      </c>
      <c r="CD41">
        <f t="shared" si="40"/>
        <v>2.9747949963749178</v>
      </c>
    </row>
    <row r="42" spans="1:82" x14ac:dyDescent="0.35">
      <c r="BP42" s="42">
        <v>33</v>
      </c>
      <c r="BQ42" s="42" t="s">
        <v>106</v>
      </c>
      <c r="BR42" s="43">
        <f t="shared" si="30"/>
        <v>1.700779159115605</v>
      </c>
      <c r="BS42" s="43">
        <f t="shared" si="31"/>
        <v>2.7667162915135233</v>
      </c>
      <c r="BT42" s="43">
        <f t="shared" si="33"/>
        <v>5.4949365332063875</v>
      </c>
      <c r="BU42" s="43">
        <f t="shared" si="34"/>
        <v>0.56692638637186832</v>
      </c>
      <c r="BV42" s="43">
        <f t="shared" si="34"/>
        <v>0.92223876383784109</v>
      </c>
      <c r="BW42" s="43">
        <f t="shared" si="34"/>
        <v>1.8316455110687959</v>
      </c>
      <c r="BX42" s="43">
        <f t="shared" si="35"/>
        <v>3.3208106612785055</v>
      </c>
      <c r="BY42">
        <f t="shared" si="36"/>
        <v>1.0659371323979183</v>
      </c>
      <c r="BZ42">
        <f t="shared" si="36"/>
        <v>2.7282202416928643</v>
      </c>
      <c r="CA42">
        <f t="shared" si="37"/>
        <v>3.7941573740907826</v>
      </c>
      <c r="CB42" s="124">
        <f t="shared" si="38"/>
        <v>7.5883147481815652</v>
      </c>
      <c r="CC42">
        <f t="shared" si="39"/>
        <v>1.0374386407420442</v>
      </c>
      <c r="CD42" s="95">
        <f t="shared" si="40"/>
        <v>2.7499676561443902</v>
      </c>
    </row>
    <row r="43" spans="1:82" x14ac:dyDescent="0.35">
      <c r="BP43" s="42">
        <v>34</v>
      </c>
      <c r="BQ43" s="42" t="s">
        <v>107</v>
      </c>
      <c r="BR43" s="43">
        <f t="shared" si="30"/>
        <v>1.9628571280341407</v>
      </c>
      <c r="BS43" s="43" t="e">
        <f t="shared" si="31"/>
        <v>#VALUE!</v>
      </c>
      <c r="BT43" s="43">
        <f t="shared" si="33"/>
        <v>5.3088070515446493</v>
      </c>
      <c r="BU43" s="43">
        <f t="shared" si="34"/>
        <v>0.65428570934471353</v>
      </c>
      <c r="BV43" s="43" t="e">
        <f t="shared" si="34"/>
        <v>#VALUE!</v>
      </c>
      <c r="BW43" s="43">
        <f t="shared" si="34"/>
        <v>1.769602350514883</v>
      </c>
      <c r="BX43" s="43" t="e">
        <f t="shared" si="35"/>
        <v>#VALUE!</v>
      </c>
      <c r="BY43" t="e">
        <f t="shared" si="36"/>
        <v>#VALUE!</v>
      </c>
      <c r="BZ43" t="e">
        <f t="shared" si="36"/>
        <v>#VALUE!</v>
      </c>
      <c r="CA43">
        <f t="shared" si="37"/>
        <v>3.3459499235105086</v>
      </c>
      <c r="CB43" t="e">
        <f t="shared" si="38"/>
        <v>#VALUE!</v>
      </c>
      <c r="CC43" t="e">
        <f t="shared" si="39"/>
        <v>#VALUE!</v>
      </c>
      <c r="CD43" t="e">
        <f t="shared" si="40"/>
        <v>#VALUE!</v>
      </c>
    </row>
    <row r="47" spans="1:82" ht="15" customHeight="1" x14ac:dyDescent="0.35"/>
    <row r="208" ht="15" customHeight="1" x14ac:dyDescent="0.35"/>
  </sheetData>
  <autoFilter ref="BP5:CD43" xr:uid="{B8D7E556-0939-4182-B32F-402E0AA48613}"/>
  <mergeCells count="50">
    <mergeCell ref="AV2:AZ2"/>
    <mergeCell ref="AN3:AR3"/>
    <mergeCell ref="AV3:AZ3"/>
    <mergeCell ref="D4:D5"/>
    <mergeCell ref="F4:F5"/>
    <mergeCell ref="R4:R5"/>
    <mergeCell ref="J4:J5"/>
    <mergeCell ref="L4:L5"/>
    <mergeCell ref="N4:N5"/>
    <mergeCell ref="P4:P5"/>
    <mergeCell ref="AV4:AZ4"/>
    <mergeCell ref="X4:X5"/>
    <mergeCell ref="Z4:Z5"/>
    <mergeCell ref="AB4:AB5"/>
    <mergeCell ref="AD4:AD5"/>
    <mergeCell ref="A1:A5"/>
    <mergeCell ref="B1:B5"/>
    <mergeCell ref="C1:C5"/>
    <mergeCell ref="H4:H5"/>
    <mergeCell ref="AN2:AR2"/>
    <mergeCell ref="AF4:AF5"/>
    <mergeCell ref="AH4:AH5"/>
    <mergeCell ref="AJ4:AJ5"/>
    <mergeCell ref="AL4:AL5"/>
    <mergeCell ref="BX5:BX9"/>
    <mergeCell ref="BZ5:BZ9"/>
    <mergeCell ref="CA5:CA9"/>
    <mergeCell ref="AN4:AR4"/>
    <mergeCell ref="AT4:AT5"/>
    <mergeCell ref="BB4:BB5"/>
    <mergeCell ref="BD4:BD5"/>
    <mergeCell ref="BF4:BF5"/>
    <mergeCell ref="BH4:BH5"/>
    <mergeCell ref="BJ4:BJ5"/>
    <mergeCell ref="CB5:CB9"/>
    <mergeCell ref="CC5:CC9"/>
    <mergeCell ref="BP4:BQ4"/>
    <mergeCell ref="CD5:CD9"/>
    <mergeCell ref="BY4:CB4"/>
    <mergeCell ref="CC4:CD4"/>
    <mergeCell ref="BP5:BP9"/>
    <mergeCell ref="BQ5:BQ9"/>
    <mergeCell ref="BR5:BR9"/>
    <mergeCell ref="BS5:BS9"/>
    <mergeCell ref="BT5:BT9"/>
    <mergeCell ref="BU5:BU9"/>
    <mergeCell ref="BV5:BV9"/>
    <mergeCell ref="BW5:BW9"/>
    <mergeCell ref="BR4:BX4"/>
    <mergeCell ref="BY5:BY9"/>
  </mergeCells>
  <conditionalFormatting sqref="L6:L39 N6:N39 P6:P39 X6:X39 Z6:Z39 AD6:AD39 AF6:AF39 AH6:AH39 AJ6:AJ39 AL6:AL39 AN6:AN39 AP6:AP39 AR6:AR39 AT6:AT39 AV6:AV39 AX6:AX39 AZ6:AZ39 BB6:BB39 BD6:BD22 D6:H39 BD24 BD26:BD39 BF6:BF39">
    <cfRule type="containsBlanks" dxfId="119" priority="62">
      <formula>LEN(TRIM(D6))=0</formula>
    </cfRule>
  </conditionalFormatting>
  <conditionalFormatting sqref="AB6:AB39">
    <cfRule type="containsBlanks" dxfId="118" priority="60">
      <formula>LEN(TRIM(AB6))=0</formula>
    </cfRule>
  </conditionalFormatting>
  <conditionalFormatting sqref="I6:I39">
    <cfRule type="containsBlanks" dxfId="117" priority="58">
      <formula>LEN(TRIM(I6))=0</formula>
    </cfRule>
  </conditionalFormatting>
  <conditionalFormatting sqref="K6:K39">
    <cfRule type="containsBlanks" dxfId="116" priority="56">
      <formula>LEN(TRIM(K6))=0</formula>
    </cfRule>
  </conditionalFormatting>
  <conditionalFormatting sqref="M6:M39">
    <cfRule type="containsBlanks" dxfId="115" priority="54">
      <formula>LEN(TRIM(M6))=0</formula>
    </cfRule>
  </conditionalFormatting>
  <conditionalFormatting sqref="O6:O39">
    <cfRule type="containsBlanks" dxfId="114" priority="52">
      <formula>LEN(TRIM(O6))=0</formula>
    </cfRule>
  </conditionalFormatting>
  <conditionalFormatting sqref="Q6:S39">
    <cfRule type="containsBlanks" dxfId="113" priority="50">
      <formula>LEN(TRIM(Q6))=0</formula>
    </cfRule>
  </conditionalFormatting>
  <conditionalFormatting sqref="Y6:Y39">
    <cfRule type="containsBlanks" dxfId="112" priority="48">
      <formula>LEN(TRIM(Y6))=0</formula>
    </cfRule>
  </conditionalFormatting>
  <conditionalFormatting sqref="AA6:AA39">
    <cfRule type="containsBlanks" dxfId="111" priority="46">
      <formula>LEN(TRIM(AA6))=0</formula>
    </cfRule>
  </conditionalFormatting>
  <conditionalFormatting sqref="AC6:AC39">
    <cfRule type="containsBlanks" dxfId="110" priority="44">
      <formula>LEN(TRIM(AC6))=0</formula>
    </cfRule>
  </conditionalFormatting>
  <conditionalFormatting sqref="AE6:AE39">
    <cfRule type="containsBlanks" dxfId="109" priority="42">
      <formula>LEN(TRIM(AE6))=0</formula>
    </cfRule>
  </conditionalFormatting>
  <conditionalFormatting sqref="AG6:AG39">
    <cfRule type="containsBlanks" dxfId="108" priority="40">
      <formula>LEN(TRIM(AG6))=0</formula>
    </cfRule>
  </conditionalFormatting>
  <conditionalFormatting sqref="AI6:AI39">
    <cfRule type="containsBlanks" dxfId="107" priority="38">
      <formula>LEN(TRIM(AI6))=0</formula>
    </cfRule>
  </conditionalFormatting>
  <conditionalFormatting sqref="AK6:AK39">
    <cfRule type="containsBlanks" dxfId="106" priority="36">
      <formula>LEN(TRIM(AK6))=0</formula>
    </cfRule>
  </conditionalFormatting>
  <conditionalFormatting sqref="AM6:AM39">
    <cfRule type="containsBlanks" dxfId="105" priority="34">
      <formula>LEN(TRIM(AM6))=0</formula>
    </cfRule>
  </conditionalFormatting>
  <conditionalFormatting sqref="AO6:AO39">
    <cfRule type="containsBlanks" dxfId="104" priority="30">
      <formula>LEN(TRIM(AO6))=0</formula>
    </cfRule>
  </conditionalFormatting>
  <conditionalFormatting sqref="AQ6:AQ39">
    <cfRule type="containsBlanks" dxfId="103" priority="28">
      <formula>LEN(TRIM(AQ6))=0</formula>
    </cfRule>
  </conditionalFormatting>
  <conditionalFormatting sqref="AS6:AS39">
    <cfRule type="containsBlanks" dxfId="102" priority="26">
      <formula>LEN(TRIM(AS6))=0</formula>
    </cfRule>
  </conditionalFormatting>
  <conditionalFormatting sqref="AU6:AU39">
    <cfRule type="containsBlanks" dxfId="101" priority="24">
      <formula>LEN(TRIM(AU6))=0</formula>
    </cfRule>
  </conditionalFormatting>
  <conditionalFormatting sqref="AW6:AW39">
    <cfRule type="containsBlanks" dxfId="100" priority="22">
      <formula>LEN(TRIM(AW6))=0</formula>
    </cfRule>
  </conditionalFormatting>
  <conditionalFormatting sqref="AY6:AY39">
    <cfRule type="containsBlanks" dxfId="99" priority="20">
      <formula>LEN(TRIM(AY6))=0</formula>
    </cfRule>
  </conditionalFormatting>
  <conditionalFormatting sqref="BA6:BA39">
    <cfRule type="containsBlanks" dxfId="98" priority="18">
      <formula>LEN(TRIM(BA6))=0</formula>
    </cfRule>
  </conditionalFormatting>
  <conditionalFormatting sqref="BC6:BC39">
    <cfRule type="containsBlanks" dxfId="97" priority="16">
      <formula>LEN(TRIM(BC6))=0</formula>
    </cfRule>
  </conditionalFormatting>
  <conditionalFormatting sqref="BE6:BE39">
    <cfRule type="containsBlanks" dxfId="96" priority="14">
      <formula>LEN(TRIM(BE6))=0</formula>
    </cfRule>
  </conditionalFormatting>
  <conditionalFormatting sqref="BG6:BK39">
    <cfRule type="containsBlanks" dxfId="95" priority="12">
      <formula>LEN(TRIM(BG6))=0</formula>
    </cfRule>
  </conditionalFormatting>
  <conditionalFormatting sqref="BD23">
    <cfRule type="containsBlanks" dxfId="94" priority="8">
      <formula>LEN(TRIM(BD23))=0</formula>
    </cfRule>
  </conditionalFormatting>
  <conditionalFormatting sqref="BD25">
    <cfRule type="containsBlanks" dxfId="93" priority="6">
      <formula>LEN(TRIM(BD25))=0</formula>
    </cfRule>
  </conditionalFormatting>
  <conditionalFormatting sqref="U6:U39">
    <cfRule type="containsBlanks" dxfId="92" priority="4">
      <formula>LEN(TRIM(U6))=0</formula>
    </cfRule>
  </conditionalFormatting>
  <conditionalFormatting sqref="W6:W39">
    <cfRule type="containsBlanks" dxfId="91" priority="2">
      <formula>LEN(TRIM(W6))=0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1" operator="endsWith" id="{E5F6EAF5-7143-45D9-9C3D-88991CB86EC5}">
            <xm:f>RIGHT(D6,LEN("-"))="-"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L6:L39 N6:N39 P6:P39 X6:X39 Z6:Z39 AD6:AD39 AF6:AF39 AH6:AH39 AJ6:AJ39 AL6:AL39 AN6:AN39 AP6:AP39 AR6:AR39 AT6:AT39 AV6:AV39 AX6:AX39 AZ6:AZ39 BB6:BB39 BD6:BD22 D6:H39 BD24 BD26:BD39 BF6:BF39</xm:sqref>
        </x14:conditionalFormatting>
        <x14:conditionalFormatting xmlns:xm="http://schemas.microsoft.com/office/excel/2006/main">
          <x14:cfRule type="endsWith" priority="59" operator="endsWith" id="{EEEDCC27-0690-49F8-BB28-D06C5CA1CCB1}">
            <xm:f>RIGHT(AB6,LEN("-"))="-"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AB6:AB39</xm:sqref>
        </x14:conditionalFormatting>
        <x14:conditionalFormatting xmlns:xm="http://schemas.microsoft.com/office/excel/2006/main">
          <x14:cfRule type="endsWith" priority="57" operator="endsWith" id="{010406CE-5D67-4F61-BBC9-01A18AE5C3A1}">
            <xm:f>RIGHT(I6,LEN("-"))="-"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I6:I39</xm:sqref>
        </x14:conditionalFormatting>
        <x14:conditionalFormatting xmlns:xm="http://schemas.microsoft.com/office/excel/2006/main">
          <x14:cfRule type="endsWith" priority="55" operator="endsWith" id="{28249F9A-94DC-4BF8-BE33-0A778E30B7DA}">
            <xm:f>RIGHT(K6,LEN("-"))="-"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K6:K39</xm:sqref>
        </x14:conditionalFormatting>
        <x14:conditionalFormatting xmlns:xm="http://schemas.microsoft.com/office/excel/2006/main">
          <x14:cfRule type="endsWith" priority="53" operator="endsWith" id="{644B90E9-FBCA-4B63-850D-0C18AF5CA2B4}">
            <xm:f>RIGHT(M6,LEN("-"))="-"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M6:M39</xm:sqref>
        </x14:conditionalFormatting>
        <x14:conditionalFormatting xmlns:xm="http://schemas.microsoft.com/office/excel/2006/main">
          <x14:cfRule type="endsWith" priority="51" operator="endsWith" id="{3CC69929-3019-478E-BDA2-D5A54E19C970}">
            <xm:f>RIGHT(O6,LEN("-"))="-"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O6:O39</xm:sqref>
        </x14:conditionalFormatting>
        <x14:conditionalFormatting xmlns:xm="http://schemas.microsoft.com/office/excel/2006/main">
          <x14:cfRule type="endsWith" priority="49" operator="endsWith" id="{CD9497AA-3F1C-4B7E-8B9C-CFBE19816254}">
            <xm:f>RIGHT(Q6,LEN("-"))="-"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Q6:S39</xm:sqref>
        </x14:conditionalFormatting>
        <x14:conditionalFormatting xmlns:xm="http://schemas.microsoft.com/office/excel/2006/main">
          <x14:cfRule type="endsWith" priority="47" operator="endsWith" id="{DCA2A06E-AB71-4485-9DAC-2D8A90C9601C}">
            <xm:f>RIGHT(Y6,LEN("-"))="-"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Y6:Y39</xm:sqref>
        </x14:conditionalFormatting>
        <x14:conditionalFormatting xmlns:xm="http://schemas.microsoft.com/office/excel/2006/main">
          <x14:cfRule type="endsWith" priority="45" operator="endsWith" id="{B2851FCB-4CBE-4C8F-8265-242AA8EEFE13}">
            <xm:f>RIGHT(AA6,LEN("-"))="-"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AA6:AA39</xm:sqref>
        </x14:conditionalFormatting>
        <x14:conditionalFormatting xmlns:xm="http://schemas.microsoft.com/office/excel/2006/main">
          <x14:cfRule type="endsWith" priority="43" operator="endsWith" id="{3D646CA2-ABA4-49FE-A207-0BB6E85B07F6}">
            <xm:f>RIGHT(AC6,LEN("-"))="-"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AC6:AC39</xm:sqref>
        </x14:conditionalFormatting>
        <x14:conditionalFormatting xmlns:xm="http://schemas.microsoft.com/office/excel/2006/main">
          <x14:cfRule type="endsWith" priority="41" operator="endsWith" id="{859482E4-3A3E-4B87-8AEE-AF46B348613E}">
            <xm:f>RIGHT(AE6,LEN("-"))="-"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AE6:AE39</xm:sqref>
        </x14:conditionalFormatting>
        <x14:conditionalFormatting xmlns:xm="http://schemas.microsoft.com/office/excel/2006/main">
          <x14:cfRule type="endsWith" priority="39" operator="endsWith" id="{1E9F5354-8B48-474F-AD07-FCE8EF12473B}">
            <xm:f>RIGHT(AG6,LEN("-"))="-"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AG6:AG39</xm:sqref>
        </x14:conditionalFormatting>
        <x14:conditionalFormatting xmlns:xm="http://schemas.microsoft.com/office/excel/2006/main">
          <x14:cfRule type="endsWith" priority="37" operator="endsWith" id="{167EDBB4-3645-46AD-AA73-60FE1D865608}">
            <xm:f>RIGHT(AI6,LEN("-"))="-"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AI6:AI39</xm:sqref>
        </x14:conditionalFormatting>
        <x14:conditionalFormatting xmlns:xm="http://schemas.microsoft.com/office/excel/2006/main">
          <x14:cfRule type="endsWith" priority="35" operator="endsWith" id="{E1739969-C275-448B-95A6-2053AAD75F69}">
            <xm:f>RIGHT(AK6,LEN("-"))="-"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AK6:AK39</xm:sqref>
        </x14:conditionalFormatting>
        <x14:conditionalFormatting xmlns:xm="http://schemas.microsoft.com/office/excel/2006/main">
          <x14:cfRule type="endsWith" priority="33" operator="endsWith" id="{DB5E8628-AC2F-4A50-BBBC-3AF144DECFF7}">
            <xm:f>RIGHT(AM6,LEN("-"))="-"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AM6:AM39</xm:sqref>
        </x14:conditionalFormatting>
        <x14:conditionalFormatting xmlns:xm="http://schemas.microsoft.com/office/excel/2006/main">
          <x14:cfRule type="endsWith" priority="29" operator="endsWith" id="{33D5C4B4-1147-4169-B08C-75C01049871A}">
            <xm:f>RIGHT(AO6,LEN("-"))="-"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AO6:AO39</xm:sqref>
        </x14:conditionalFormatting>
        <x14:conditionalFormatting xmlns:xm="http://schemas.microsoft.com/office/excel/2006/main">
          <x14:cfRule type="endsWith" priority="27" operator="endsWith" id="{2B596D59-5554-4DC0-849B-1BDCDFCD52DC}">
            <xm:f>RIGHT(AQ6,LEN("-"))="-"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AQ6:AQ39</xm:sqref>
        </x14:conditionalFormatting>
        <x14:conditionalFormatting xmlns:xm="http://schemas.microsoft.com/office/excel/2006/main">
          <x14:cfRule type="endsWith" priority="25" operator="endsWith" id="{5CF83B2B-1317-4420-A121-134861F82198}">
            <xm:f>RIGHT(AS6,LEN("-"))="-"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AS6:AS39</xm:sqref>
        </x14:conditionalFormatting>
        <x14:conditionalFormatting xmlns:xm="http://schemas.microsoft.com/office/excel/2006/main">
          <x14:cfRule type="endsWith" priority="23" operator="endsWith" id="{9C29773E-8950-406A-90D3-BA185CC2F8A6}">
            <xm:f>RIGHT(AU6,LEN("-"))="-"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AU6:AU39</xm:sqref>
        </x14:conditionalFormatting>
        <x14:conditionalFormatting xmlns:xm="http://schemas.microsoft.com/office/excel/2006/main">
          <x14:cfRule type="endsWith" priority="21" operator="endsWith" id="{188EB03A-063B-44D7-94D2-F47CC4B70B48}">
            <xm:f>RIGHT(AW6,LEN("-"))="-"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AW6:AW39</xm:sqref>
        </x14:conditionalFormatting>
        <x14:conditionalFormatting xmlns:xm="http://schemas.microsoft.com/office/excel/2006/main">
          <x14:cfRule type="endsWith" priority="19" operator="endsWith" id="{F9CF207D-3F78-48B8-AF53-8D8B29DAC70C}">
            <xm:f>RIGHT(AY6,LEN("-"))="-"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AY6:AY39</xm:sqref>
        </x14:conditionalFormatting>
        <x14:conditionalFormatting xmlns:xm="http://schemas.microsoft.com/office/excel/2006/main">
          <x14:cfRule type="endsWith" priority="17" operator="endsWith" id="{17FE1866-B3F6-4484-82E5-5A743FB7BDCA}">
            <xm:f>RIGHT(BA6,LEN("-"))="-"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BA6:BA39</xm:sqref>
        </x14:conditionalFormatting>
        <x14:conditionalFormatting xmlns:xm="http://schemas.microsoft.com/office/excel/2006/main">
          <x14:cfRule type="endsWith" priority="15" operator="endsWith" id="{D34E74FE-162C-4557-9F88-435B19E997FA}">
            <xm:f>RIGHT(BC6,LEN("-"))="-"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BC6:BC39</xm:sqref>
        </x14:conditionalFormatting>
        <x14:conditionalFormatting xmlns:xm="http://schemas.microsoft.com/office/excel/2006/main">
          <x14:cfRule type="endsWith" priority="13" operator="endsWith" id="{F027D1CE-F5DC-46BC-8A92-62140E48D6F1}">
            <xm:f>RIGHT(BE6,LEN("-"))="-"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BE6:BE39</xm:sqref>
        </x14:conditionalFormatting>
        <x14:conditionalFormatting xmlns:xm="http://schemas.microsoft.com/office/excel/2006/main">
          <x14:cfRule type="endsWith" priority="11" operator="endsWith" id="{983F31BE-8C62-4708-8BB3-BDD6EC10CA64}">
            <xm:f>RIGHT(BG6,LEN("-"))="-"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BG6:BK39</xm:sqref>
        </x14:conditionalFormatting>
        <x14:conditionalFormatting xmlns:xm="http://schemas.microsoft.com/office/excel/2006/main">
          <x14:cfRule type="endsWith" priority="7" operator="endsWith" id="{9887AE9E-3425-441A-A614-FD0B43D3E205}">
            <xm:f>RIGHT(BD23,LEN("-"))="-"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BD23</xm:sqref>
        </x14:conditionalFormatting>
        <x14:conditionalFormatting xmlns:xm="http://schemas.microsoft.com/office/excel/2006/main">
          <x14:cfRule type="endsWith" priority="5" operator="endsWith" id="{36B63D95-1F5F-4BDE-962C-7CDE3C23881E}">
            <xm:f>RIGHT(BD25,LEN("-"))="-"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BD25</xm:sqref>
        </x14:conditionalFormatting>
        <x14:conditionalFormatting xmlns:xm="http://schemas.microsoft.com/office/excel/2006/main">
          <x14:cfRule type="endsWith" priority="3" operator="endsWith" id="{E3DC0665-52F5-43C9-A4F5-364B32DB6A15}">
            <xm:f>RIGHT(U6,LEN("-"))="-"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U6:U39</xm:sqref>
        </x14:conditionalFormatting>
        <x14:conditionalFormatting xmlns:xm="http://schemas.microsoft.com/office/excel/2006/main">
          <x14:cfRule type="endsWith" priority="1" operator="endsWith" id="{1F2454F8-F399-482F-A840-012848961557}">
            <xm:f>RIGHT(W6,LEN("-"))="-"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W6:W39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603D5-D891-405E-B072-784055F29A87}">
  <dimension ref="A1:CF44"/>
  <sheetViews>
    <sheetView topLeftCell="AH7" zoomScale="55" zoomScaleNormal="55" workbookViewId="0">
      <selection activeCell="BJ6" sqref="BJ6:BJ39"/>
    </sheetView>
  </sheetViews>
  <sheetFormatPr defaultRowHeight="14.5" x14ac:dyDescent="0.35"/>
  <cols>
    <col min="2" max="2" width="29" bestFit="1" customWidth="1"/>
    <col min="10" max="10" width="18" bestFit="1" customWidth="1"/>
    <col min="11" max="11" width="11.7265625" customWidth="1"/>
    <col min="16" max="16" width="10" bestFit="1" customWidth="1"/>
    <col min="17" max="19" width="10" customWidth="1"/>
    <col min="20" max="20" width="17.54296875" bestFit="1" customWidth="1"/>
    <col min="21" max="21" width="10" customWidth="1"/>
    <col min="22" max="22" width="17" bestFit="1" customWidth="1"/>
    <col min="23" max="23" width="10" customWidth="1"/>
    <col min="70" max="70" width="29" bestFit="1" customWidth="1"/>
  </cols>
  <sheetData>
    <row r="1" spans="1:84" ht="15" customHeight="1" x14ac:dyDescent="0.35">
      <c r="A1" s="172" t="s">
        <v>0</v>
      </c>
      <c r="B1" s="172" t="s">
        <v>2</v>
      </c>
      <c r="C1" s="172" t="s">
        <v>3</v>
      </c>
      <c r="D1" s="1" t="s">
        <v>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4" t="s">
        <v>5</v>
      </c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6"/>
      <c r="BE1" s="5"/>
      <c r="BF1" s="7" t="s">
        <v>6</v>
      </c>
      <c r="BG1" s="8"/>
      <c r="BH1" s="120"/>
      <c r="BI1" s="120"/>
      <c r="BJ1" s="120"/>
      <c r="BK1" s="120"/>
    </row>
    <row r="2" spans="1:84" s="12" customFormat="1" ht="135.75" customHeight="1" x14ac:dyDescent="0.35">
      <c r="A2" s="172"/>
      <c r="B2" s="172"/>
      <c r="C2" s="172"/>
      <c r="D2" s="9" t="s">
        <v>7</v>
      </c>
      <c r="E2" s="10" t="s">
        <v>8</v>
      </c>
      <c r="F2" s="9" t="s">
        <v>9</v>
      </c>
      <c r="G2" s="10" t="s">
        <v>8</v>
      </c>
      <c r="H2" s="9" t="s">
        <v>10</v>
      </c>
      <c r="I2" s="11" t="s">
        <v>11</v>
      </c>
      <c r="J2" s="9" t="s">
        <v>12</v>
      </c>
      <c r="K2" s="10" t="s">
        <v>8</v>
      </c>
      <c r="L2" s="9" t="s">
        <v>13</v>
      </c>
      <c r="M2" s="10" t="s">
        <v>8</v>
      </c>
      <c r="N2" s="9" t="s">
        <v>13</v>
      </c>
      <c r="O2" s="10" t="s">
        <v>8</v>
      </c>
      <c r="P2" s="9" t="s">
        <v>13</v>
      </c>
      <c r="Q2" s="10" t="s">
        <v>8</v>
      </c>
      <c r="R2" s="9" t="s">
        <v>7</v>
      </c>
      <c r="S2" s="10" t="s">
        <v>11</v>
      </c>
      <c r="T2" s="93" t="s">
        <v>12</v>
      </c>
      <c r="U2" s="10" t="s">
        <v>11</v>
      </c>
      <c r="V2" s="93" t="s">
        <v>12</v>
      </c>
      <c r="W2" s="10" t="s">
        <v>11</v>
      </c>
      <c r="X2" s="9" t="s">
        <v>14</v>
      </c>
      <c r="Y2" s="11" t="s">
        <v>11</v>
      </c>
      <c r="Z2" s="9" t="s">
        <v>15</v>
      </c>
      <c r="AA2" s="10" t="s">
        <v>8</v>
      </c>
      <c r="AB2" s="9" t="s">
        <v>16</v>
      </c>
      <c r="AC2" s="10" t="s">
        <v>8</v>
      </c>
      <c r="AD2" s="9" t="s">
        <v>17</v>
      </c>
      <c r="AE2" s="11" t="s">
        <v>11</v>
      </c>
      <c r="AF2" s="9" t="s">
        <v>18</v>
      </c>
      <c r="AG2" s="10" t="s">
        <v>8</v>
      </c>
      <c r="AH2" s="9" t="s">
        <v>19</v>
      </c>
      <c r="AI2" s="10" t="s">
        <v>8</v>
      </c>
      <c r="AJ2" s="9" t="s">
        <v>20</v>
      </c>
      <c r="AK2" s="10" t="s">
        <v>8</v>
      </c>
      <c r="AL2" s="9" t="s">
        <v>21</v>
      </c>
      <c r="AM2" s="10" t="s">
        <v>8</v>
      </c>
      <c r="AN2" s="167" t="s">
        <v>22</v>
      </c>
      <c r="AO2" s="167"/>
      <c r="AP2" s="167"/>
      <c r="AQ2" s="167"/>
      <c r="AR2" s="167"/>
      <c r="AS2" s="9"/>
      <c r="AT2" s="9" t="s">
        <v>23</v>
      </c>
      <c r="AU2" s="10" t="s">
        <v>11</v>
      </c>
      <c r="AV2" s="167" t="s">
        <v>24</v>
      </c>
      <c r="AW2" s="167"/>
      <c r="AX2" s="167"/>
      <c r="AY2" s="167"/>
      <c r="AZ2" s="167"/>
      <c r="BA2" s="9"/>
      <c r="BB2" s="9" t="s">
        <v>25</v>
      </c>
      <c r="BC2" s="10" t="s">
        <v>11</v>
      </c>
      <c r="BD2" s="9" t="s">
        <v>26</v>
      </c>
      <c r="BE2" s="11" t="s">
        <v>11</v>
      </c>
      <c r="BF2" s="9" t="s">
        <v>27</v>
      </c>
      <c r="BG2" s="10" t="s">
        <v>11</v>
      </c>
      <c r="BH2" s="117" t="s">
        <v>27</v>
      </c>
      <c r="BI2" s="10" t="s">
        <v>11</v>
      </c>
      <c r="BJ2" s="117" t="s">
        <v>27</v>
      </c>
      <c r="BK2" s="10" t="s">
        <v>11</v>
      </c>
    </row>
    <row r="3" spans="1:84" ht="29" x14ac:dyDescent="0.35">
      <c r="A3" s="172"/>
      <c r="B3" s="172"/>
      <c r="C3" s="172"/>
      <c r="D3" s="13">
        <v>1.1000000000000001</v>
      </c>
      <c r="E3" s="14" t="s">
        <v>28</v>
      </c>
      <c r="F3" s="13">
        <v>1.2</v>
      </c>
      <c r="G3" s="14" t="s">
        <v>28</v>
      </c>
      <c r="H3" s="13">
        <v>1.3</v>
      </c>
      <c r="I3" s="14" t="s">
        <v>29</v>
      </c>
      <c r="J3" s="13">
        <v>1.4</v>
      </c>
      <c r="K3" s="14" t="s">
        <v>28</v>
      </c>
      <c r="L3" s="13">
        <v>1.5</v>
      </c>
      <c r="M3" s="14" t="s">
        <v>28</v>
      </c>
      <c r="N3" s="13">
        <v>1.6</v>
      </c>
      <c r="O3" s="14" t="s">
        <v>28</v>
      </c>
      <c r="P3" s="13">
        <v>1.7</v>
      </c>
      <c r="Q3" s="14" t="s">
        <v>28</v>
      </c>
      <c r="R3" s="14" t="s">
        <v>30</v>
      </c>
      <c r="S3" s="14" t="s">
        <v>28</v>
      </c>
      <c r="T3" s="14" t="s">
        <v>119</v>
      </c>
      <c r="U3" s="14" t="s">
        <v>28</v>
      </c>
      <c r="V3" s="96" t="s">
        <v>120</v>
      </c>
      <c r="W3" s="14" t="s">
        <v>28</v>
      </c>
      <c r="X3" s="15">
        <v>2.1</v>
      </c>
      <c r="Y3" s="14" t="s">
        <v>29</v>
      </c>
      <c r="Z3" s="13">
        <v>2.2000000000000002</v>
      </c>
      <c r="AA3" s="14" t="s">
        <v>28</v>
      </c>
      <c r="AB3" s="13">
        <v>2.2999999999999998</v>
      </c>
      <c r="AC3" s="14" t="s">
        <v>28</v>
      </c>
      <c r="AD3" s="13">
        <v>2.4</v>
      </c>
      <c r="AE3" s="14" t="s">
        <v>29</v>
      </c>
      <c r="AF3" s="13">
        <v>2.5</v>
      </c>
      <c r="AG3" s="14" t="s">
        <v>28</v>
      </c>
      <c r="AH3" s="13">
        <v>2.6</v>
      </c>
      <c r="AI3" s="14" t="s">
        <v>28</v>
      </c>
      <c r="AJ3" s="13">
        <v>2.7</v>
      </c>
      <c r="AK3" s="14" t="s">
        <v>28</v>
      </c>
      <c r="AL3" s="13">
        <v>2.8</v>
      </c>
      <c r="AM3" s="14" t="s">
        <v>28</v>
      </c>
      <c r="AN3" s="168" t="s">
        <v>123</v>
      </c>
      <c r="AO3" s="168"/>
      <c r="AP3" s="168"/>
      <c r="AQ3" s="168"/>
      <c r="AR3" s="168"/>
      <c r="AS3" s="13"/>
      <c r="AT3" s="97" t="s">
        <v>124</v>
      </c>
      <c r="AU3" s="14" t="s">
        <v>28</v>
      </c>
      <c r="AV3" s="168" t="s">
        <v>125</v>
      </c>
      <c r="AW3" s="168"/>
      <c r="AX3" s="168"/>
      <c r="AY3" s="168"/>
      <c r="AZ3" s="168"/>
      <c r="BA3" s="13"/>
      <c r="BB3" s="13" t="s">
        <v>126</v>
      </c>
      <c r="BC3" s="14" t="s">
        <v>28</v>
      </c>
      <c r="BD3" s="13" t="s">
        <v>127</v>
      </c>
      <c r="BE3" s="14" t="s">
        <v>28</v>
      </c>
      <c r="BF3" s="118">
        <v>3.1</v>
      </c>
      <c r="BG3" s="14" t="s">
        <v>28</v>
      </c>
      <c r="BH3" s="14" t="s">
        <v>144</v>
      </c>
      <c r="BI3" s="14" t="s">
        <v>28</v>
      </c>
      <c r="BJ3" s="14" t="s">
        <v>145</v>
      </c>
      <c r="BK3" s="14" t="s">
        <v>28</v>
      </c>
    </row>
    <row r="4" spans="1:84" ht="165" customHeight="1" x14ac:dyDescent="0.35">
      <c r="A4" s="172"/>
      <c r="B4" s="172"/>
      <c r="C4" s="172"/>
      <c r="D4" s="166" t="s">
        <v>31</v>
      </c>
      <c r="E4" s="16"/>
      <c r="F4" s="166" t="s">
        <v>32</v>
      </c>
      <c r="G4" s="16"/>
      <c r="H4" s="166" t="s">
        <v>33</v>
      </c>
      <c r="I4" s="16"/>
      <c r="J4" s="166" t="s">
        <v>34</v>
      </c>
      <c r="K4" s="16"/>
      <c r="L4" s="166" t="s">
        <v>35</v>
      </c>
      <c r="M4" s="16"/>
      <c r="N4" s="166" t="s">
        <v>36</v>
      </c>
      <c r="O4" s="16"/>
      <c r="P4" s="166" t="s">
        <v>37</v>
      </c>
      <c r="Q4" s="16"/>
      <c r="R4" s="169" t="s">
        <v>38</v>
      </c>
      <c r="S4" s="16"/>
      <c r="T4" s="94" t="s">
        <v>121</v>
      </c>
      <c r="U4" s="94"/>
      <c r="V4" s="94" t="s">
        <v>122</v>
      </c>
      <c r="W4" s="94"/>
      <c r="X4" s="158" t="s">
        <v>39</v>
      </c>
      <c r="Y4" s="17"/>
      <c r="Z4" s="158" t="s">
        <v>40</v>
      </c>
      <c r="AA4" s="17"/>
      <c r="AB4" s="158" t="s">
        <v>41</v>
      </c>
      <c r="AC4" s="17"/>
      <c r="AD4" s="158" t="s">
        <v>42</v>
      </c>
      <c r="AE4" s="17"/>
      <c r="AF4" s="158" t="s">
        <v>43</v>
      </c>
      <c r="AG4" s="17"/>
      <c r="AH4" s="158" t="s">
        <v>44</v>
      </c>
      <c r="AI4" s="17"/>
      <c r="AJ4" s="158" t="s">
        <v>45</v>
      </c>
      <c r="AK4" s="17"/>
      <c r="AL4" s="158" t="s">
        <v>46</v>
      </c>
      <c r="AM4" s="17"/>
      <c r="AN4" s="158" t="s">
        <v>47</v>
      </c>
      <c r="AO4" s="158"/>
      <c r="AP4" s="158"/>
      <c r="AQ4" s="158"/>
      <c r="AR4" s="158"/>
      <c r="AS4" s="17"/>
      <c r="AT4" s="158" t="s">
        <v>48</v>
      </c>
      <c r="AU4" s="17"/>
      <c r="AV4" s="158" t="s">
        <v>49</v>
      </c>
      <c r="AW4" s="158"/>
      <c r="AX4" s="158"/>
      <c r="AY4" s="158"/>
      <c r="AZ4" s="158"/>
      <c r="BA4" s="17"/>
      <c r="BB4" s="158" t="s">
        <v>50</v>
      </c>
      <c r="BC4" s="17"/>
      <c r="BD4" s="158" t="s">
        <v>51</v>
      </c>
      <c r="BE4" s="17"/>
      <c r="BF4" s="160" t="s">
        <v>141</v>
      </c>
      <c r="BG4" s="116"/>
      <c r="BH4" s="161" t="s">
        <v>142</v>
      </c>
      <c r="BI4" s="116"/>
      <c r="BJ4" s="161" t="s">
        <v>143</v>
      </c>
      <c r="BK4" s="116"/>
      <c r="BP4" s="167" t="s">
        <v>52</v>
      </c>
      <c r="BQ4" s="167"/>
      <c r="BR4" s="167"/>
      <c r="BS4" s="167"/>
      <c r="BT4" s="172" t="s">
        <v>53</v>
      </c>
      <c r="BU4" s="172"/>
      <c r="BV4" s="172"/>
      <c r="BW4" s="172"/>
      <c r="BX4" s="172"/>
      <c r="BY4" s="172"/>
      <c r="BZ4" s="172"/>
      <c r="CA4" s="167" t="s">
        <v>54</v>
      </c>
      <c r="CB4" s="167"/>
      <c r="CC4" s="167"/>
      <c r="CD4" s="167"/>
      <c r="CE4" s="167" t="s">
        <v>55</v>
      </c>
      <c r="CF4" s="167"/>
    </row>
    <row r="5" spans="1:84" ht="29" x14ac:dyDescent="0.35">
      <c r="A5" s="172"/>
      <c r="B5" s="172"/>
      <c r="C5" s="172"/>
      <c r="D5" s="166"/>
      <c r="E5" s="16"/>
      <c r="F5" s="166"/>
      <c r="G5" s="16"/>
      <c r="H5" s="166"/>
      <c r="I5" s="16"/>
      <c r="J5" s="166"/>
      <c r="K5" s="16"/>
      <c r="L5" s="166"/>
      <c r="M5" s="16"/>
      <c r="N5" s="166"/>
      <c r="O5" s="16"/>
      <c r="P5" s="166"/>
      <c r="Q5" s="16"/>
      <c r="R5" s="170"/>
      <c r="S5" s="16"/>
      <c r="T5" s="94"/>
      <c r="U5" s="94"/>
      <c r="V5" s="94"/>
      <c r="W5" s="94"/>
      <c r="X5" s="158"/>
      <c r="Y5" s="17"/>
      <c r="Z5" s="158"/>
      <c r="AA5" s="17"/>
      <c r="AB5" s="158"/>
      <c r="AC5" s="17"/>
      <c r="AD5" s="158"/>
      <c r="AE5" s="17"/>
      <c r="AF5" s="158"/>
      <c r="AG5" s="17"/>
      <c r="AH5" s="158"/>
      <c r="AI5" s="17"/>
      <c r="AJ5" s="158"/>
      <c r="AK5" s="17"/>
      <c r="AL5" s="158"/>
      <c r="AM5" s="17"/>
      <c r="AN5" s="18" t="s">
        <v>56</v>
      </c>
      <c r="AO5" s="19" t="s">
        <v>28</v>
      </c>
      <c r="AP5" s="18" t="s">
        <v>57</v>
      </c>
      <c r="AQ5" s="19" t="s">
        <v>28</v>
      </c>
      <c r="AR5" s="18" t="s">
        <v>58</v>
      </c>
      <c r="AS5" s="19" t="s">
        <v>28</v>
      </c>
      <c r="AT5" s="158"/>
      <c r="AU5" s="17"/>
      <c r="AV5" s="17" t="s">
        <v>59</v>
      </c>
      <c r="AW5" s="19" t="s">
        <v>28</v>
      </c>
      <c r="AX5" s="17" t="s">
        <v>60</v>
      </c>
      <c r="AY5" s="19" t="s">
        <v>28</v>
      </c>
      <c r="AZ5" s="17" t="s">
        <v>61</v>
      </c>
      <c r="BA5" s="19" t="s">
        <v>28</v>
      </c>
      <c r="BB5" s="158"/>
      <c r="BC5" s="17"/>
      <c r="BD5" s="158"/>
      <c r="BE5" s="17"/>
      <c r="BF5" s="160"/>
      <c r="BG5" s="116"/>
      <c r="BH5" s="162"/>
      <c r="BI5" s="116"/>
      <c r="BJ5" s="162"/>
      <c r="BK5" s="116"/>
      <c r="BP5" s="172" t="s">
        <v>0</v>
      </c>
      <c r="BQ5" s="167" t="s">
        <v>1</v>
      </c>
      <c r="BR5" s="172" t="s">
        <v>2</v>
      </c>
      <c r="BS5" s="172" t="s">
        <v>3</v>
      </c>
      <c r="BT5" s="173" t="s">
        <v>62</v>
      </c>
      <c r="BU5" s="173" t="s">
        <v>63</v>
      </c>
      <c r="BV5" s="173" t="s">
        <v>64</v>
      </c>
      <c r="BW5" s="173" t="s">
        <v>65</v>
      </c>
      <c r="BX5" s="173" t="s">
        <v>66</v>
      </c>
      <c r="BY5" s="173" t="s">
        <v>67</v>
      </c>
      <c r="BZ5" s="173" t="s">
        <v>147</v>
      </c>
      <c r="CA5" s="174" t="s">
        <v>68</v>
      </c>
      <c r="CB5" s="174" t="s">
        <v>69</v>
      </c>
      <c r="CC5" s="174" t="s">
        <v>70</v>
      </c>
      <c r="CD5" s="174" t="s">
        <v>71</v>
      </c>
      <c r="CE5" s="171" t="s">
        <v>109</v>
      </c>
      <c r="CF5" s="171" t="s">
        <v>73</v>
      </c>
    </row>
    <row r="6" spans="1:84" ht="15" x14ac:dyDescent="0.35">
      <c r="A6" s="20">
        <v>1</v>
      </c>
      <c r="B6" s="20" t="s">
        <v>74</v>
      </c>
      <c r="C6" s="20">
        <v>2019</v>
      </c>
      <c r="D6" s="20">
        <v>2.39</v>
      </c>
      <c r="E6" s="20">
        <f>5*((D6-($D$39))/($D$31-($D$39)))+1</f>
        <v>4.9995908346972175</v>
      </c>
      <c r="F6" s="22">
        <v>118.6493473946427</v>
      </c>
      <c r="G6" s="22">
        <f>5*((F6-$F$32)/($F$15-$F$32))+1</f>
        <v>2.97762536242913</v>
      </c>
      <c r="H6" s="23">
        <v>53.75</v>
      </c>
      <c r="I6" s="23">
        <f>-5*((H6-$H$16)/($H$24-$H$16))+6</f>
        <v>3.2082005691189859</v>
      </c>
      <c r="J6" s="60">
        <v>1633985771602.0298</v>
      </c>
      <c r="K6" s="25">
        <f>5*((J6-$J$19)/($J$16-$J$19))+1</f>
        <v>2.4552930802423441</v>
      </c>
      <c r="L6" s="61">
        <v>46315.342778952436</v>
      </c>
      <c r="M6" s="27">
        <f>5*((L6-$L$16)/($L$28-$L$16))+1</f>
        <v>1.8003906081319574</v>
      </c>
      <c r="N6" s="61">
        <v>19172.716197488957</v>
      </c>
      <c r="O6" s="27">
        <f>5*((N6-$N$37)/($N$17-$N$37))+1</f>
        <v>1.0983754795783864</v>
      </c>
      <c r="P6" s="61">
        <v>66599.403222789217</v>
      </c>
      <c r="Q6" s="27">
        <f>5*((P6-$P$35)/($P$16-$P$35))+1</f>
        <v>1.1942590289382378</v>
      </c>
      <c r="R6" s="37">
        <v>0.63056798550995097</v>
      </c>
      <c r="S6" s="27">
        <f>5*((R6-$R$9)/($R$20-$R$9))+1</f>
        <v>1.0707713529744243</v>
      </c>
      <c r="T6" s="61">
        <v>220124750003</v>
      </c>
      <c r="U6" s="27">
        <f>5*((T6-$T$29)/($T$16-$T$29))+1</f>
        <v>1.6854699081977118</v>
      </c>
      <c r="V6" s="61">
        <v>16611151154</v>
      </c>
      <c r="W6" s="39">
        <f>5*((V6-$V$25)/($V$16-$V$25))+1</f>
        <v>1.0141866183595281</v>
      </c>
      <c r="X6" s="15">
        <v>0.32100000000000001</v>
      </c>
      <c r="Y6" s="30">
        <f>-5*((X6-$X$14)/($X$19-$X$14))+6</f>
        <v>4.2228915662650603</v>
      </c>
      <c r="Z6" s="23">
        <v>63.31</v>
      </c>
      <c r="AA6" s="23">
        <f>5*((Z6-$Z$23)/($Z$26-$Z$23))+1</f>
        <v>2.8216682646212856</v>
      </c>
      <c r="AB6" s="33">
        <v>99.33</v>
      </c>
      <c r="AC6" s="32">
        <f>5*((AB6-$AB$39)/($AB$16-$AB$39))+1</f>
        <v>5.9223278460468354</v>
      </c>
      <c r="AD6" s="33">
        <v>15.01</v>
      </c>
      <c r="AE6" s="32">
        <f>-5*((AD6-$AD$16)/($AD$39-$AD$16))+6</f>
        <v>3.4945957630782538</v>
      </c>
      <c r="AF6" s="33">
        <v>59.69</v>
      </c>
      <c r="AG6" s="33">
        <f>5*((AF6-$AF$39)/($AF$19-$AF$39))+1</f>
        <v>3.7548111190306486</v>
      </c>
      <c r="AH6" s="33">
        <v>85.81</v>
      </c>
      <c r="AI6" s="33">
        <f>5*((AH6-$AH$12)/($AH$16-$AH$12))+1</f>
        <v>4.3408337280909528</v>
      </c>
      <c r="AJ6" s="23">
        <v>9.18</v>
      </c>
      <c r="AK6" s="23">
        <f>5*((AJ6-$AJ$39)/($AJ$16-$AJ$39))+1</f>
        <v>3.8684807256235816</v>
      </c>
      <c r="AL6" s="62">
        <v>69.87</v>
      </c>
      <c r="AM6" s="34">
        <f>5*((AL6-$AL$35)/($AL$19-$AL$35))+1</f>
        <v>3.5000000000000036</v>
      </c>
      <c r="AN6" s="33">
        <v>99.12</v>
      </c>
      <c r="AO6" s="35">
        <f>5*((AN6-$AN$39)/($AN$19-$AN$39))+1</f>
        <v>5.8992133726647005</v>
      </c>
      <c r="AP6" s="33">
        <v>86.48</v>
      </c>
      <c r="AQ6" s="33">
        <f>5*((AP6-$AP$39)/($AP$22-$AP$39))+1</f>
        <v>5.9543301759133973</v>
      </c>
      <c r="AR6" s="33">
        <v>70.349999999999994</v>
      </c>
      <c r="AS6" s="20">
        <f>5*((AR6-$AR$39)/($AR$22-$AR$39))+1</f>
        <v>5.5364238410596007</v>
      </c>
      <c r="AT6" s="33">
        <v>59.237637651090715</v>
      </c>
      <c r="AU6" s="32">
        <f>((AT6-$AT$21)/($AT$39-$AT$21))</f>
        <v>3.7206618420954518E-2</v>
      </c>
      <c r="AV6" s="20">
        <v>1.0032336297493938</v>
      </c>
      <c r="AW6" s="20">
        <f>5*((AV6-$AV$35)/($AV$29-$AV$35))+1</f>
        <v>2.7896279057662312</v>
      </c>
      <c r="AX6" s="20">
        <v>1.0147949673811743</v>
      </c>
      <c r="AY6" s="20">
        <f>5*((AX6-$AX$24)/($AX$11-$AX$24))+1</f>
        <v>4.9187956428106165</v>
      </c>
      <c r="AZ6" s="20">
        <v>0.93796423658872075</v>
      </c>
      <c r="BA6" s="20">
        <f>5*((AZ6-$AZ$35)/($AZ$10-$AZ$35))+1</f>
        <v>3.7895623706948531</v>
      </c>
      <c r="BB6" s="37">
        <v>0.94613778705636753</v>
      </c>
      <c r="BC6" s="37">
        <f>5*((BB6-$BB$35)/($BB$19-$BB$35))+1</f>
        <v>2.6850150723213457</v>
      </c>
      <c r="BD6" s="32">
        <v>0.56541651194454756</v>
      </c>
      <c r="BE6" s="32">
        <f>5*((BD6-$BD$15)/($BD$22-$BD$15))+1</f>
        <v>1.5638096671306263</v>
      </c>
      <c r="BF6" s="125">
        <v>60.56</v>
      </c>
      <c r="BG6" s="38">
        <f>5*((BF6-$BF$19)/($BF$14-$BF$19))+1</f>
        <v>4.7131485849056602</v>
      </c>
      <c r="BH6" s="128">
        <v>90.71</v>
      </c>
      <c r="BI6" s="38">
        <f>5*((BH6-$BH$16)/($BH$29-$BH$16))+1</f>
        <v>5.4035631293570852</v>
      </c>
      <c r="BJ6" s="129">
        <v>76.569999999999993</v>
      </c>
      <c r="BK6" s="38">
        <f>5*((BJ6-$BJ$16)/($BJ$38-$BJ$16))+1</f>
        <v>4.445049110698168</v>
      </c>
      <c r="BP6" s="172"/>
      <c r="BQ6" s="167"/>
      <c r="BR6" s="172"/>
      <c r="BS6" s="172"/>
      <c r="BT6" s="173"/>
      <c r="BU6" s="173"/>
      <c r="BV6" s="173"/>
      <c r="BW6" s="173"/>
      <c r="BX6" s="173"/>
      <c r="BY6" s="173"/>
      <c r="BZ6" s="173"/>
      <c r="CA6" s="174"/>
      <c r="CB6" s="174"/>
      <c r="CC6" s="174"/>
      <c r="CD6" s="174"/>
      <c r="CE6" s="171"/>
      <c r="CF6" s="171"/>
    </row>
    <row r="7" spans="1:84" ht="15" x14ac:dyDescent="0.35">
      <c r="A7" s="20">
        <v>2</v>
      </c>
      <c r="B7" s="20" t="s">
        <v>75</v>
      </c>
      <c r="C7" s="20">
        <v>2019</v>
      </c>
      <c r="D7" s="20">
        <v>4.1500000000000004</v>
      </c>
      <c r="E7" s="20">
        <f t="shared" ref="E7:E39" si="0">5*((D7-($D$39))/($D$31-($D$39)))+1</f>
        <v>5.3596563011456633</v>
      </c>
      <c r="F7" s="22">
        <v>60.797876395181419</v>
      </c>
      <c r="G7" s="22">
        <f t="shared" ref="G7:G39" si="1">5*((F7-$F$32)/($F$15-$F$32))+1</f>
        <v>1.8077650981663571</v>
      </c>
      <c r="H7" s="23">
        <v>55.507576623998197</v>
      </c>
      <c r="I7" s="23">
        <f t="shared" ref="I7:I39" si="2">-5*((H7-$H$16)/($H$24-$H$16))+6</f>
        <v>2.8064322770503476</v>
      </c>
      <c r="J7" s="60">
        <v>754346713368.40002</v>
      </c>
      <c r="K7" s="25">
        <f t="shared" ref="K7:K39" si="3">5*((J7-$J$19)/($J$16-$J$19))+1</f>
        <v>1.5814576134544946</v>
      </c>
      <c r="L7" s="61">
        <v>140825.81</v>
      </c>
      <c r="M7" s="27">
        <f t="shared" ref="M7:M39" si="4">5*((L7-$L$16)/($L$28-$L$16))+1</f>
        <v>3.5976260181189903</v>
      </c>
      <c r="N7" s="61">
        <v>167819.15</v>
      </c>
      <c r="O7" s="27">
        <f t="shared" ref="O7:O39" si="5">5*((N7-$N$37)/($N$17-$N$37))+1</f>
        <v>2.0629694801284044</v>
      </c>
      <c r="P7" s="61">
        <v>230868.89</v>
      </c>
      <c r="Q7" s="27">
        <f t="shared" ref="Q7:Q39" si="6">5*((P7-$P$35)/($P$16-$P$35))+1</f>
        <v>1.7914260455943247</v>
      </c>
      <c r="R7" s="37">
        <v>34.481683582729239</v>
      </c>
      <c r="S7" s="27">
        <f t="shared" ref="S7:S39" si="7">5*((R7-$R$9)/($R$20-$R$9))+1</f>
        <v>3.4662603569307437</v>
      </c>
      <c r="T7" s="61">
        <v>147226075237</v>
      </c>
      <c r="U7" s="27">
        <f t="shared" ref="U7:U39" si="8">5*((T7-$T$29)/($T$16-$T$29))+1</f>
        <v>1.4323375382108896</v>
      </c>
      <c r="V7" s="61">
        <v>61965027994</v>
      </c>
      <c r="W7" s="39">
        <f t="shared" ref="W7:W39" si="9">5*((V7-$V$25)/($V$16-$V$25))+1</f>
        <v>1.0591441022738748</v>
      </c>
      <c r="X7" s="15">
        <v>0.315</v>
      </c>
      <c r="Y7" s="30">
        <f t="shared" ref="Y7:Y39" si="10">-5*((X7-$X$14)/($X$19-$X$14))+6</f>
        <v>4.4036144578313259</v>
      </c>
      <c r="Z7" s="23">
        <v>67.760000000000005</v>
      </c>
      <c r="AA7" s="23">
        <f t="shared" ref="AA7:AA39" si="11">5*((Z7-$Z$23)/($Z$26-$Z$23))+1</f>
        <v>3.5327580696708223</v>
      </c>
      <c r="AB7" s="33">
        <v>96.55</v>
      </c>
      <c r="AC7" s="32">
        <f t="shared" ref="AC7:AC39" si="12">5*((AB7-$AB$39)/($AB$16-$AB$39))+1</f>
        <v>5.6000463714351962</v>
      </c>
      <c r="AD7" s="33">
        <v>8.6300000000000008</v>
      </c>
      <c r="AE7" s="32">
        <f t="shared" ref="AE7:AE39" si="13">-5*((AD7-$AD$16)/($AD$39-$AD$16))+6</f>
        <v>4.8737570255079987</v>
      </c>
      <c r="AF7" s="33">
        <v>67.569999999999993</v>
      </c>
      <c r="AG7" s="33">
        <f t="shared" ref="AG7:AG39" si="14">5*((AF7-$AF$39)/($AF$19-$AF$39))+1</f>
        <v>4.3164647184604412</v>
      </c>
      <c r="AH7" s="33">
        <v>90.22</v>
      </c>
      <c r="AI7" s="33">
        <f t="shared" ref="AI7:AI39" si="15">5*((AH7-$AH$12)/($AH$16-$AH$12))+1</f>
        <v>4.8630980577925156</v>
      </c>
      <c r="AJ7" s="63">
        <v>9.4499999999999993</v>
      </c>
      <c r="AK7" s="23">
        <f t="shared" ref="AK7:AK39" si="16">5*((AJ7-$AJ$39)/($AJ$16-$AJ$39))+1</f>
        <v>4.1746031746031731</v>
      </c>
      <c r="AL7" s="64">
        <v>68.95</v>
      </c>
      <c r="AM7" s="34">
        <f t="shared" ref="AM7:AM39" si="17">5*((AL7-$AL$35)/($AL$19-$AL$35))+1</f>
        <v>3.0445544554455477</v>
      </c>
      <c r="AN7" s="33">
        <v>97.67</v>
      </c>
      <c r="AO7" s="35">
        <f t="shared" ref="AO7:AO39" si="18">5*((AN7-$AN$39)/($AN$19-$AN$39))+1</f>
        <v>5.5427728613569327</v>
      </c>
      <c r="AP7" s="33">
        <v>80.260000000000005</v>
      </c>
      <c r="AQ7" s="33">
        <f t="shared" ref="AQ7:AQ39" si="19">5*((AP7-$AP$39)/($AP$22-$AP$39))+1</f>
        <v>4.9022327469553453</v>
      </c>
      <c r="AR7" s="33">
        <v>67.53</v>
      </c>
      <c r="AS7" s="20">
        <f t="shared" ref="AS7:AS39" si="20">5*((AR7-$AR$39)/($AR$22-$AR$39))+1</f>
        <v>5.0449634018821881</v>
      </c>
      <c r="AT7" s="33">
        <v>66.579976041714033</v>
      </c>
      <c r="AU7" s="32">
        <f t="shared" ref="AU7:AU39" si="21">((AT7-$AT$21)/($AT$39-$AT$21))</f>
        <v>0.50867652079585657</v>
      </c>
      <c r="AV7" s="20">
        <v>1.0026655730982159</v>
      </c>
      <c r="AW7" s="20">
        <f t="shared" ref="AW7:AW39" si="22">5*((AV7-$AV$35)/($AV$29-$AV$35))+1</f>
        <v>2.7447704957894903</v>
      </c>
      <c r="AX7" s="20">
        <v>1.0169683257918551</v>
      </c>
      <c r="AY7" s="20">
        <f t="shared" ref="AY7:AY39" si="23">5*((AX7-$AX$24)/($AX$11-$AX$24))+1</f>
        <v>4.9902067312193612</v>
      </c>
      <c r="AZ7" s="20">
        <v>0.91547501061871728</v>
      </c>
      <c r="BA7" s="20">
        <f t="shared" ref="BA7:BA39" si="24">5*((AZ7-$AZ$35)/($AZ$10-$AZ$35))+1</f>
        <v>3.3025620436112728</v>
      </c>
      <c r="BB7" s="37">
        <v>0.94571347997743926</v>
      </c>
      <c r="BC7" s="37">
        <f t="shared" ref="BC7:BC39" si="25">5*((BB7-$BB$35)/($BB$19-$BB$35))+1</f>
        <v>2.4709888024530775</v>
      </c>
      <c r="BD7" s="32">
        <v>0.67699642431466023</v>
      </c>
      <c r="BE7" s="32">
        <f t="shared" ref="BE7:BE39" si="26">5*((BD7-$BD$15)/($BD$22-$BD$15))+1</f>
        <v>3.6320886784304376</v>
      </c>
      <c r="BF7" s="125">
        <v>51.11</v>
      </c>
      <c r="BG7" s="38">
        <f t="shared" ref="BG7:BG39" si="27">5*((BF7-$BF$19)/($BF$14-$BF$19))+1</f>
        <v>3.3201650943396226</v>
      </c>
      <c r="BH7" s="128">
        <v>86.58</v>
      </c>
      <c r="BI7" s="38">
        <f t="shared" ref="BI7:BI39" si="28">5*((BH7-$BH$16)/($BH$29-$BH$16))+1</f>
        <v>4.603795507358635</v>
      </c>
      <c r="BJ7" s="129">
        <v>52.95</v>
      </c>
      <c r="BK7" s="38">
        <f t="shared" ref="BK7:BK39" si="29">5*((BJ7-$BJ$16)/($BJ$38-$BJ$16))+1</f>
        <v>2.8774887178125832</v>
      </c>
      <c r="BP7" s="172"/>
      <c r="BQ7" s="167"/>
      <c r="BR7" s="172"/>
      <c r="BS7" s="172"/>
      <c r="BT7" s="173"/>
      <c r="BU7" s="173"/>
      <c r="BV7" s="173"/>
      <c r="BW7" s="173"/>
      <c r="BX7" s="173"/>
      <c r="BY7" s="173"/>
      <c r="BZ7" s="173"/>
      <c r="CA7" s="174"/>
      <c r="CB7" s="174"/>
      <c r="CC7" s="174"/>
      <c r="CD7" s="174"/>
      <c r="CE7" s="171"/>
      <c r="CF7" s="171"/>
    </row>
    <row r="8" spans="1:84" ht="15" x14ac:dyDescent="0.35">
      <c r="A8" s="20">
        <v>3</v>
      </c>
      <c r="B8" s="20" t="s">
        <v>76</v>
      </c>
      <c r="C8" s="20">
        <v>2019</v>
      </c>
      <c r="D8" s="20">
        <v>3.87</v>
      </c>
      <c r="E8" s="20">
        <f t="shared" si="0"/>
        <v>5.3023731587561374</v>
      </c>
      <c r="F8" s="22">
        <v>116.16216426222078</v>
      </c>
      <c r="G8" s="22">
        <f t="shared" si="1"/>
        <v>2.9273300688731179</v>
      </c>
      <c r="H8" s="23">
        <v>54.83</v>
      </c>
      <c r="I8" s="23">
        <f t="shared" si="2"/>
        <v>2.9613210023851861</v>
      </c>
      <c r="J8" s="60">
        <v>485821488126.21997</v>
      </c>
      <c r="K8" s="25">
        <f t="shared" si="3"/>
        <v>1.3147040361235851</v>
      </c>
      <c r="L8" s="61">
        <v>44679.504759999996</v>
      </c>
      <c r="M8" s="27">
        <f t="shared" si="4"/>
        <v>1.7692830906356347</v>
      </c>
      <c r="N8" s="61">
        <v>32807.443339999998</v>
      </c>
      <c r="O8" s="27">
        <f t="shared" si="5"/>
        <v>1.1868537273530764</v>
      </c>
      <c r="P8" s="61">
        <v>94726.843290000004</v>
      </c>
      <c r="Q8" s="27">
        <f t="shared" si="6"/>
        <v>1.2965103952792651</v>
      </c>
      <c r="R8" s="37">
        <v>33.00578936071674</v>
      </c>
      <c r="S8" s="27">
        <f t="shared" si="7"/>
        <v>3.3618180566561842</v>
      </c>
      <c r="T8" s="61">
        <v>116498216744</v>
      </c>
      <c r="U8" s="27">
        <f t="shared" si="8"/>
        <v>1.3256385389503358</v>
      </c>
      <c r="V8" s="61">
        <v>20304384681</v>
      </c>
      <c r="W8" s="39">
        <f t="shared" si="9"/>
        <v>1.0178475730220762</v>
      </c>
      <c r="X8" s="15">
        <v>0.307</v>
      </c>
      <c r="Y8" s="30">
        <f t="shared" si="10"/>
        <v>4.6445783132530121</v>
      </c>
      <c r="Z8" s="23">
        <v>59.09</v>
      </c>
      <c r="AA8" s="23">
        <f t="shared" si="11"/>
        <v>2.1473314157877925</v>
      </c>
      <c r="AB8" s="33">
        <v>97.24</v>
      </c>
      <c r="AC8" s="32">
        <f t="shared" si="12"/>
        <v>5.6800370971481566</v>
      </c>
      <c r="AD8" s="33">
        <v>6.29</v>
      </c>
      <c r="AE8" s="32">
        <f t="shared" si="13"/>
        <v>5.3795936013834851</v>
      </c>
      <c r="AF8" s="33">
        <v>49.37</v>
      </c>
      <c r="AG8" s="33">
        <f t="shared" si="14"/>
        <v>3.0192444761225943</v>
      </c>
      <c r="AH8" s="33">
        <v>81.44</v>
      </c>
      <c r="AI8" s="33">
        <f t="shared" si="15"/>
        <v>3.8233064898152538</v>
      </c>
      <c r="AJ8" s="23">
        <v>8.92</v>
      </c>
      <c r="AK8" s="23">
        <f t="shared" si="16"/>
        <v>3.5736961451247158</v>
      </c>
      <c r="AL8" s="62">
        <v>69.31</v>
      </c>
      <c r="AM8" s="34">
        <f t="shared" si="17"/>
        <v>3.2227722772277252</v>
      </c>
      <c r="AN8" s="33">
        <v>98.67</v>
      </c>
      <c r="AO8" s="35">
        <f t="shared" si="18"/>
        <v>5.7885939036381515</v>
      </c>
      <c r="AP8" s="33">
        <v>78.099999999999994</v>
      </c>
      <c r="AQ8" s="33">
        <f t="shared" si="19"/>
        <v>4.5368741542625157</v>
      </c>
      <c r="AR8" s="33">
        <v>68.53</v>
      </c>
      <c r="AS8" s="20">
        <f t="shared" si="20"/>
        <v>5.2192401533635406</v>
      </c>
      <c r="AT8" s="33">
        <v>64.232934286191153</v>
      </c>
      <c r="AU8" s="32">
        <f t="shared" si="21"/>
        <v>0.35796710255937958</v>
      </c>
      <c r="AV8" s="20">
        <v>1.0026385224274406</v>
      </c>
      <c r="AW8" s="20">
        <f t="shared" si="22"/>
        <v>2.742634400689469</v>
      </c>
      <c r="AX8" s="20">
        <v>0.91835233541743289</v>
      </c>
      <c r="AY8" s="20">
        <f t="shared" si="23"/>
        <v>1.749933441487312</v>
      </c>
      <c r="AZ8" s="20">
        <v>0.82979575490588708</v>
      </c>
      <c r="BA8" s="20">
        <f t="shared" si="24"/>
        <v>1.447192471884764</v>
      </c>
      <c r="BB8" s="37">
        <v>0.94571468649179402</v>
      </c>
      <c r="BC8" s="37">
        <f t="shared" si="25"/>
        <v>2.4715973847268948</v>
      </c>
      <c r="BD8" s="32">
        <v>0.66375814182130999</v>
      </c>
      <c r="BE8" s="32">
        <f t="shared" si="26"/>
        <v>3.3866998692348136</v>
      </c>
      <c r="BF8" s="125">
        <v>53.19</v>
      </c>
      <c r="BG8" s="38">
        <f t="shared" si="27"/>
        <v>3.6267688679245276</v>
      </c>
      <c r="BH8" s="128">
        <v>89.45</v>
      </c>
      <c r="BI8" s="38">
        <f t="shared" si="28"/>
        <v>5.1595662277304415</v>
      </c>
      <c r="BJ8" s="129">
        <v>67.16</v>
      </c>
      <c r="BK8" s="38">
        <f t="shared" si="29"/>
        <v>3.8205468542606846</v>
      </c>
      <c r="BP8" s="172"/>
      <c r="BQ8" s="167"/>
      <c r="BR8" s="172"/>
      <c r="BS8" s="172"/>
      <c r="BT8" s="173"/>
      <c r="BU8" s="173"/>
      <c r="BV8" s="173"/>
      <c r="BW8" s="173"/>
      <c r="BX8" s="173"/>
      <c r="BY8" s="173"/>
      <c r="BZ8" s="173"/>
      <c r="CA8" s="174"/>
      <c r="CB8" s="174"/>
      <c r="CC8" s="174"/>
      <c r="CD8" s="174"/>
      <c r="CE8" s="171"/>
      <c r="CF8" s="171"/>
    </row>
    <row r="9" spans="1:84" ht="15" x14ac:dyDescent="0.35">
      <c r="A9" s="20">
        <v>4</v>
      </c>
      <c r="B9" s="20" t="s">
        <v>77</v>
      </c>
      <c r="C9" s="20">
        <v>2019</v>
      </c>
      <c r="D9" s="20">
        <v>0.49</v>
      </c>
      <c r="E9" s="20">
        <f t="shared" si="0"/>
        <v>4.6108837970540097</v>
      </c>
      <c r="F9" s="22">
        <v>47.317999037337145</v>
      </c>
      <c r="G9" s="22">
        <f t="shared" si="1"/>
        <v>1.5351778568112615</v>
      </c>
      <c r="H9" s="20">
        <v>50.000387278503588</v>
      </c>
      <c r="I9" s="23">
        <f t="shared" si="2"/>
        <v>4.065332758102854</v>
      </c>
      <c r="J9" s="60">
        <v>449757716780.84998</v>
      </c>
      <c r="K9" s="25">
        <f t="shared" si="3"/>
        <v>1.2788782025925078</v>
      </c>
      <c r="L9" s="61">
        <v>215304.16700000002</v>
      </c>
      <c r="M9" s="27">
        <f t="shared" si="4"/>
        <v>5.0139256557558047</v>
      </c>
      <c r="N9" s="61">
        <v>196442.00700000001</v>
      </c>
      <c r="O9" s="27">
        <f t="shared" si="5"/>
        <v>2.2487084543811098</v>
      </c>
      <c r="P9" s="61">
        <v>83851.927999999985</v>
      </c>
      <c r="Q9" s="27">
        <f t="shared" si="6"/>
        <v>1.2569769381076079</v>
      </c>
      <c r="R9" s="28">
        <v>-0.36951560767381914</v>
      </c>
      <c r="S9" s="27">
        <f t="shared" si="7"/>
        <v>1</v>
      </c>
      <c r="T9" s="61">
        <v>70419487639</v>
      </c>
      <c r="U9" s="27">
        <f t="shared" si="8"/>
        <v>1.1656353846849097</v>
      </c>
      <c r="V9" s="61">
        <v>148589856769</v>
      </c>
      <c r="W9" s="39">
        <f t="shared" si="9"/>
        <v>1.1450118299650252</v>
      </c>
      <c r="X9" s="15">
        <v>0.33100000000000002</v>
      </c>
      <c r="Y9" s="30">
        <f t="shared" si="10"/>
        <v>3.9216867469879517</v>
      </c>
      <c r="Z9" s="23">
        <v>69.17</v>
      </c>
      <c r="AA9" s="23">
        <f t="shared" si="11"/>
        <v>3.7580696708213486</v>
      </c>
      <c r="AB9" s="33">
        <v>95.51</v>
      </c>
      <c r="AC9" s="32">
        <f t="shared" si="12"/>
        <v>5.4794806399258063</v>
      </c>
      <c r="AD9" s="33">
        <v>6.9</v>
      </c>
      <c r="AE9" s="32">
        <f t="shared" si="13"/>
        <v>5.2477302204928664</v>
      </c>
      <c r="AF9" s="33">
        <v>67.72</v>
      </c>
      <c r="AG9" s="33">
        <f t="shared" si="14"/>
        <v>4.3271560940841045</v>
      </c>
      <c r="AH9" s="33">
        <v>87.42</v>
      </c>
      <c r="AI9" s="33">
        <f t="shared" si="15"/>
        <v>4.531501657982</v>
      </c>
      <c r="AJ9" s="63">
        <v>9.0299999999999994</v>
      </c>
      <c r="AK9" s="23">
        <f t="shared" si="16"/>
        <v>3.6984126984126973</v>
      </c>
      <c r="AL9" s="64">
        <v>71.48</v>
      </c>
      <c r="AM9" s="34">
        <f t="shared" si="17"/>
        <v>4.2970297029702991</v>
      </c>
      <c r="AN9" s="33">
        <v>97.32</v>
      </c>
      <c r="AO9" s="35">
        <f t="shared" si="18"/>
        <v>5.4567354965585038</v>
      </c>
      <c r="AP9" s="33">
        <v>79.94</v>
      </c>
      <c r="AQ9" s="33">
        <f t="shared" si="19"/>
        <v>4.8481055480378892</v>
      </c>
      <c r="AR9" s="33">
        <v>63.55</v>
      </c>
      <c r="AS9" s="20">
        <f t="shared" si="20"/>
        <v>4.351341930986405</v>
      </c>
      <c r="AT9" s="33">
        <v>61.200623124363126</v>
      </c>
      <c r="AU9" s="32">
        <f t="shared" si="21"/>
        <v>0.16325482271360992</v>
      </c>
      <c r="AV9" s="20">
        <v>1.0010280662074638</v>
      </c>
      <c r="AW9" s="20">
        <f t="shared" si="22"/>
        <v>2.6154624104323378</v>
      </c>
      <c r="AX9" s="20">
        <v>0.98288265938972952</v>
      </c>
      <c r="AY9" s="20">
        <f t="shared" si="23"/>
        <v>3.8702375052735145</v>
      </c>
      <c r="AZ9" s="20">
        <v>0.93568496274897373</v>
      </c>
      <c r="BA9" s="20">
        <f t="shared" si="24"/>
        <v>3.7402050870359851</v>
      </c>
      <c r="BB9" s="37">
        <v>0.94811384992509873</v>
      </c>
      <c r="BC9" s="37">
        <f t="shared" si="25"/>
        <v>3.6817680981911547</v>
      </c>
      <c r="BD9" s="32">
        <v>0.54281619491221789</v>
      </c>
      <c r="BE9" s="32">
        <f t="shared" si="26"/>
        <v>1.1448833534798397</v>
      </c>
      <c r="BF9" s="125">
        <v>53.55</v>
      </c>
      <c r="BG9" s="38">
        <f t="shared" si="27"/>
        <v>3.6798349056603765</v>
      </c>
      <c r="BH9" s="128">
        <v>90.2</v>
      </c>
      <c r="BI9" s="38">
        <f t="shared" si="28"/>
        <v>5.3048024786986829</v>
      </c>
      <c r="BJ9" s="129">
        <v>48.15</v>
      </c>
      <c r="BK9" s="38">
        <f t="shared" si="29"/>
        <v>2.5589328378019642</v>
      </c>
      <c r="BP9" s="172"/>
      <c r="BQ9" s="167"/>
      <c r="BR9" s="172"/>
      <c r="BS9" s="172"/>
      <c r="BT9" s="173"/>
      <c r="BU9" s="173"/>
      <c r="BV9" s="173"/>
      <c r="BW9" s="173"/>
      <c r="BX9" s="173"/>
      <c r="BY9" s="173"/>
      <c r="BZ9" s="173"/>
      <c r="CA9" s="174"/>
      <c r="CB9" s="174"/>
      <c r="CC9" s="174"/>
      <c r="CD9" s="174"/>
      <c r="CE9" s="171"/>
      <c r="CF9" s="171"/>
    </row>
    <row r="10" spans="1:84" ht="15" x14ac:dyDescent="0.35">
      <c r="A10" s="20">
        <v>5</v>
      </c>
      <c r="B10" s="20" t="s">
        <v>78</v>
      </c>
      <c r="C10" s="20">
        <v>2019</v>
      </c>
      <c r="D10" s="20">
        <v>2.8</v>
      </c>
      <c r="E10" s="20">
        <f t="shared" si="0"/>
        <v>5.0834697217675942</v>
      </c>
      <c r="F10" s="22">
        <v>121.39707294819071</v>
      </c>
      <c r="G10" s="22">
        <f t="shared" si="1"/>
        <v>3.0331892899604656</v>
      </c>
      <c r="H10" s="20">
        <v>45.060157931830219</v>
      </c>
      <c r="I10" s="23">
        <f t="shared" si="2"/>
        <v>5.194630610577228</v>
      </c>
      <c r="J10" s="60">
        <v>362191616318.45001</v>
      </c>
      <c r="K10" s="25">
        <f t="shared" si="3"/>
        <v>1.1918898366756887</v>
      </c>
      <c r="L10" s="61">
        <v>74878.740000000005</v>
      </c>
      <c r="M10" s="27">
        <f t="shared" si="4"/>
        <v>2.3435595334862862</v>
      </c>
      <c r="N10" s="61">
        <v>26848.29</v>
      </c>
      <c r="O10" s="27">
        <f t="shared" si="5"/>
        <v>1.1481836872244413</v>
      </c>
      <c r="P10" s="61">
        <v>47415.57</v>
      </c>
      <c r="Q10" s="27">
        <f t="shared" si="6"/>
        <v>1.1245202559108525</v>
      </c>
      <c r="R10" s="37">
        <v>12.693535993622094</v>
      </c>
      <c r="S10" s="27">
        <f t="shared" si="7"/>
        <v>1.9244125612093232</v>
      </c>
      <c r="T10" s="61">
        <v>60529174831</v>
      </c>
      <c r="U10" s="27">
        <f t="shared" si="8"/>
        <v>1.1312923965711159</v>
      </c>
      <c r="V10" s="61">
        <v>18221864028</v>
      </c>
      <c r="W10" s="39">
        <f t="shared" si="9"/>
        <v>1.0157832536015152</v>
      </c>
      <c r="X10" s="15">
        <v>0.32400000000000001</v>
      </c>
      <c r="Y10" s="30">
        <f t="shared" si="10"/>
        <v>4.1325301204819276</v>
      </c>
      <c r="Z10" s="23">
        <v>65.97</v>
      </c>
      <c r="AA10" s="23">
        <f t="shared" si="11"/>
        <v>3.2467241930329176</v>
      </c>
      <c r="AB10" s="33">
        <v>98</v>
      </c>
      <c r="AC10" s="32">
        <f t="shared" si="12"/>
        <v>5.7681428240204031</v>
      </c>
      <c r="AD10" s="33">
        <v>7.51</v>
      </c>
      <c r="AE10" s="32">
        <f t="shared" si="13"/>
        <v>5.1158668396022478</v>
      </c>
      <c r="AF10" s="33">
        <v>62.04</v>
      </c>
      <c r="AG10" s="33">
        <f t="shared" si="14"/>
        <v>3.9223093371347106</v>
      </c>
      <c r="AH10" s="33">
        <v>76.92</v>
      </c>
      <c r="AI10" s="33">
        <f t="shared" si="15"/>
        <v>3.2880151586925632</v>
      </c>
      <c r="AJ10" s="23">
        <v>8.4499999999999993</v>
      </c>
      <c r="AK10" s="23">
        <f t="shared" si="16"/>
        <v>3.040816326530611</v>
      </c>
      <c r="AL10" s="62">
        <v>71.06</v>
      </c>
      <c r="AM10" s="34">
        <f t="shared" si="17"/>
        <v>4.089108910891091</v>
      </c>
      <c r="AN10" s="33">
        <v>99.07</v>
      </c>
      <c r="AO10" s="35">
        <f t="shared" si="18"/>
        <v>5.8869223205506369</v>
      </c>
      <c r="AP10" s="33">
        <v>79.48</v>
      </c>
      <c r="AQ10" s="33">
        <f t="shared" si="19"/>
        <v>4.7702976995940469</v>
      </c>
      <c r="AR10" s="33">
        <v>60.92</v>
      </c>
      <c r="AS10" s="20">
        <f t="shared" si="20"/>
        <v>3.8929940745904492</v>
      </c>
      <c r="AT10" s="33">
        <v>63.123094862267678</v>
      </c>
      <c r="AU10" s="32">
        <f t="shared" si="21"/>
        <v>0.28670153878241544</v>
      </c>
      <c r="AV10" s="20">
        <v>0.99386194405312944</v>
      </c>
      <c r="AW10" s="20">
        <f t="shared" si="22"/>
        <v>2.0495792740341643</v>
      </c>
      <c r="AX10" s="20">
        <v>0.97256362507759164</v>
      </c>
      <c r="AY10" s="20">
        <f t="shared" si="23"/>
        <v>3.5311800042485979</v>
      </c>
      <c r="AZ10" s="36">
        <v>1.04004020773999</v>
      </c>
      <c r="BA10" s="20">
        <f t="shared" si="24"/>
        <v>6</v>
      </c>
      <c r="BB10" s="37">
        <v>0.94710154858160889</v>
      </c>
      <c r="BC10" s="37">
        <f t="shared" si="25"/>
        <v>3.1711495125266991</v>
      </c>
      <c r="BD10" s="32">
        <v>0.55762390324875499</v>
      </c>
      <c r="BE10" s="32">
        <f t="shared" si="26"/>
        <v>1.4193635148938435</v>
      </c>
      <c r="BF10" s="125">
        <v>58.49</v>
      </c>
      <c r="BG10" s="38">
        <f t="shared" si="27"/>
        <v>4.408018867924528</v>
      </c>
      <c r="BH10" s="128">
        <v>87.25</v>
      </c>
      <c r="BI10" s="38">
        <f t="shared" si="28"/>
        <v>4.7335398915569318</v>
      </c>
      <c r="BJ10" s="129">
        <v>60.9</v>
      </c>
      <c r="BK10" s="38">
        <f t="shared" si="29"/>
        <v>3.4050968940801694</v>
      </c>
      <c r="BP10" s="20">
        <v>1</v>
      </c>
      <c r="BQ10" s="20">
        <v>1.1000000000000001</v>
      </c>
      <c r="BR10" s="20" t="s">
        <v>74</v>
      </c>
      <c r="BS10" s="20">
        <v>2016</v>
      </c>
      <c r="BT10" s="20">
        <f t="shared" ref="BT10:BT43" si="30">(E6+G6+I6+K6+M6+O6+Q6+S6+U6+W6)/10</f>
        <v>2.1504162842667922</v>
      </c>
      <c r="BU10" s="20">
        <f t="shared" ref="BU10:BU43" si="31">(Y6+AA6+AC6+AE6+AG6+AI6+AK6+AM6+((AO6+AQ6+AS6)/3)+AU6+((AW6+AY6+BA6)/3)+BC6+BE6)/13</f>
        <v>3.5262275492512321</v>
      </c>
      <c r="BV10" s="32">
        <f>(BG6+BI6+BK6)/3</f>
        <v>4.8539202749869714</v>
      </c>
      <c r="BW10" s="20">
        <f>BT10/3</f>
        <v>0.71680542808893077</v>
      </c>
      <c r="BX10" s="20">
        <f t="shared" ref="BX10:BY25" si="32">BU10/3</f>
        <v>1.1754091830837441</v>
      </c>
      <c r="BY10" s="20">
        <f t="shared" si="32"/>
        <v>1.6179734249956572</v>
      </c>
      <c r="BZ10" s="20">
        <f>SUM(BW10:BY10)</f>
        <v>3.5101880361683317</v>
      </c>
      <c r="CA10" s="20">
        <f>ABS(BT10-BU10)</f>
        <v>1.3758112649844398</v>
      </c>
      <c r="CB10" s="20">
        <f>ABS(BU10-BV10)</f>
        <v>1.3276927257357394</v>
      </c>
      <c r="CC10" s="20">
        <f>ABS(BV10-BT10)</f>
        <v>2.7035039907201792</v>
      </c>
      <c r="CD10" s="20">
        <f>SUM(CA10:CC10)</f>
        <v>5.4070079814403584</v>
      </c>
      <c r="CE10" s="137">
        <f>-5*((CD10-$CD$22)/($CD$20-$CD$22))+6</f>
        <v>2.3110723583969035</v>
      </c>
      <c r="CF10" s="137">
        <f>((3*BZ10)/4)+(CE10/4)</f>
        <v>3.2104091167254749</v>
      </c>
    </row>
    <row r="11" spans="1:84" ht="15" x14ac:dyDescent="0.35">
      <c r="A11" s="20">
        <v>6</v>
      </c>
      <c r="B11" s="20" t="s">
        <v>79</v>
      </c>
      <c r="C11" s="20">
        <v>2019</v>
      </c>
      <c r="D11" s="20">
        <v>4.4400000000000004</v>
      </c>
      <c r="E11" s="20">
        <f t="shared" si="0"/>
        <v>5.4189852700490997</v>
      </c>
      <c r="F11" s="22">
        <v>61.352059004963643</v>
      </c>
      <c r="G11" s="22">
        <f t="shared" si="1"/>
        <v>1.8189716622023124</v>
      </c>
      <c r="H11" s="20">
        <v>47.880117709649646</v>
      </c>
      <c r="I11" s="23">
        <f t="shared" si="2"/>
        <v>4.5500098252487078</v>
      </c>
      <c r="J11" s="60">
        <v>304909545569.98901</v>
      </c>
      <c r="K11" s="25">
        <f t="shared" si="3"/>
        <v>1.1349856956390574</v>
      </c>
      <c r="L11" s="61">
        <v>123642.93000000001</v>
      </c>
      <c r="M11" s="27">
        <f t="shared" si="4"/>
        <v>3.2708719421992325</v>
      </c>
      <c r="N11" s="61">
        <v>96209.57</v>
      </c>
      <c r="O11" s="27">
        <f t="shared" si="5"/>
        <v>1.5982817679315731</v>
      </c>
      <c r="P11" s="61">
        <v>95621.779999999984</v>
      </c>
      <c r="Q11" s="27">
        <f t="shared" si="6"/>
        <v>1.2997637486298572</v>
      </c>
      <c r="R11" s="37">
        <v>6.5158559734760013</v>
      </c>
      <c r="S11" s="27">
        <f t="shared" si="7"/>
        <v>1.4872463320574472</v>
      </c>
      <c r="T11" s="61">
        <v>76433759480.720001</v>
      </c>
      <c r="U11" s="27">
        <f t="shared" si="8"/>
        <v>1.1865192606939925</v>
      </c>
      <c r="V11" s="61">
        <v>13405429315</v>
      </c>
      <c r="W11" s="39">
        <f t="shared" si="9"/>
        <v>1.0110089145323746</v>
      </c>
      <c r="X11" s="15">
        <v>0.33900000000000002</v>
      </c>
      <c r="Y11" s="30">
        <f t="shared" si="10"/>
        <v>3.6807228915662646</v>
      </c>
      <c r="Z11" s="23">
        <v>74.45</v>
      </c>
      <c r="AA11" s="23">
        <f t="shared" si="11"/>
        <v>4.6017897091722606</v>
      </c>
      <c r="AB11" s="33">
        <v>98.3</v>
      </c>
      <c r="AC11" s="32">
        <f t="shared" si="12"/>
        <v>5.8029214004173424</v>
      </c>
      <c r="AD11" s="33">
        <v>12.56</v>
      </c>
      <c r="AE11" s="32">
        <f t="shared" si="13"/>
        <v>4.0242109814094249</v>
      </c>
      <c r="AF11" s="33">
        <v>62.13</v>
      </c>
      <c r="AG11" s="33">
        <f t="shared" si="14"/>
        <v>3.9287241625089093</v>
      </c>
      <c r="AH11" s="33">
        <v>80.37</v>
      </c>
      <c r="AI11" s="33">
        <f t="shared" si="15"/>
        <v>3.6965892941733784</v>
      </c>
      <c r="AJ11" s="63">
        <v>8.18</v>
      </c>
      <c r="AK11" s="23">
        <f t="shared" si="16"/>
        <v>2.7346938775510194</v>
      </c>
      <c r="AL11" s="64">
        <v>69.650000000000006</v>
      </c>
      <c r="AM11" s="34">
        <f t="shared" si="17"/>
        <v>3.391089108910895</v>
      </c>
      <c r="AN11" s="33">
        <v>97.91</v>
      </c>
      <c r="AO11" s="35">
        <f t="shared" si="18"/>
        <v>5.6017699115044239</v>
      </c>
      <c r="AP11" s="33">
        <v>77.58</v>
      </c>
      <c r="AQ11" s="33">
        <f t="shared" si="19"/>
        <v>4.4489174560216505</v>
      </c>
      <c r="AR11" s="33">
        <v>59.92</v>
      </c>
      <c r="AS11" s="20">
        <f t="shared" si="20"/>
        <v>3.7187173231090971</v>
      </c>
      <c r="AT11" s="33">
        <v>64.604785822342635</v>
      </c>
      <c r="AU11" s="32">
        <f t="shared" si="21"/>
        <v>0.38184461924686813</v>
      </c>
      <c r="AV11" s="20">
        <v>1.0061469111771335</v>
      </c>
      <c r="AW11" s="20">
        <f t="shared" si="22"/>
        <v>3.0196793612166224</v>
      </c>
      <c r="AX11" s="36">
        <v>1.047700845665962</v>
      </c>
      <c r="AY11" s="20">
        <f t="shared" si="23"/>
        <v>6</v>
      </c>
      <c r="AZ11" s="20">
        <v>0.96365422396856582</v>
      </c>
      <c r="BA11" s="20">
        <f t="shared" si="24"/>
        <v>4.3458746365525149</v>
      </c>
      <c r="BB11" s="37">
        <v>0.94625157057098985</v>
      </c>
      <c r="BC11" s="37">
        <f t="shared" si="25"/>
        <v>2.7424090268804555</v>
      </c>
      <c r="BD11" s="32">
        <v>0.62315536892621481</v>
      </c>
      <c r="BE11" s="32">
        <f t="shared" si="26"/>
        <v>2.6340745875358813</v>
      </c>
      <c r="BF11" s="125">
        <v>64.45</v>
      </c>
      <c r="BG11" s="38">
        <f t="shared" si="27"/>
        <v>5.2865566037735849</v>
      </c>
      <c r="BH11" s="128">
        <v>87.13</v>
      </c>
      <c r="BI11" s="38">
        <f t="shared" si="28"/>
        <v>4.7103020914020126</v>
      </c>
      <c r="BJ11" s="129">
        <v>39.840000000000003</v>
      </c>
      <c r="BK11" s="38">
        <f t="shared" si="29"/>
        <v>2.0074329705335812</v>
      </c>
      <c r="BP11" s="20">
        <v>2</v>
      </c>
      <c r="BQ11" s="20">
        <v>2.1</v>
      </c>
      <c r="BR11" s="20" t="s">
        <v>75</v>
      </c>
      <c r="BS11" s="20">
        <v>2016</v>
      </c>
      <c r="BT11" s="20">
        <f t="shared" si="30"/>
        <v>2.496507483107409</v>
      </c>
      <c r="BU11" s="20">
        <f t="shared" si="31"/>
        <v>3.8663963917459943</v>
      </c>
      <c r="BV11" s="32">
        <f t="shared" ref="BV11:BV43" si="33">(BG7+BI7+BK7)/3</f>
        <v>3.6004831065036136</v>
      </c>
      <c r="BW11" s="20">
        <f t="shared" ref="BW11:BY43" si="34">BT11/3</f>
        <v>0.83216916103580296</v>
      </c>
      <c r="BX11" s="20">
        <f t="shared" si="32"/>
        <v>1.2887987972486648</v>
      </c>
      <c r="BY11" s="20">
        <f t="shared" si="32"/>
        <v>1.2001610355012045</v>
      </c>
      <c r="BZ11" s="20">
        <f t="shared" ref="BZ11:BZ43" si="35">SUM(BW11:BY11)</f>
        <v>3.3211289937856723</v>
      </c>
      <c r="CA11" s="20">
        <f t="shared" ref="CA11:CB43" si="36">ABS(BT11-BU11)</f>
        <v>1.3698889086385853</v>
      </c>
      <c r="CB11" s="20">
        <f t="shared" si="36"/>
        <v>0.26591328524238067</v>
      </c>
      <c r="CC11" s="20">
        <f t="shared" ref="CC11:CC43" si="37">ABS(BV11-BT11)</f>
        <v>1.1039756233962046</v>
      </c>
      <c r="CD11" s="20">
        <f t="shared" ref="CD11:CD43" si="38">SUM(CA11:CC11)</f>
        <v>2.7397778172771705</v>
      </c>
      <c r="CE11" s="137">
        <f t="shared" ref="CE11:CE43" si="39">-5*((CD11-$CD$22)/($CD$20-$CD$22))+6</f>
        <v>5.0133624717484206</v>
      </c>
      <c r="CF11" s="137">
        <f t="shared" ref="CF11:CF43" si="40">((3*BZ11)/4)+(CE11/4)</f>
        <v>3.7441873632763594</v>
      </c>
    </row>
    <row r="12" spans="1:84" ht="15" x14ac:dyDescent="0.35">
      <c r="A12" s="20">
        <v>7</v>
      </c>
      <c r="B12" s="20" t="s">
        <v>80</v>
      </c>
      <c r="C12" s="20">
        <v>2019</v>
      </c>
      <c r="D12" s="20">
        <v>3.44</v>
      </c>
      <c r="E12" s="20">
        <f t="shared" si="0"/>
        <v>5.214402618657938</v>
      </c>
      <c r="F12" s="22">
        <v>96.460723212585123</v>
      </c>
      <c r="G12" s="22">
        <f t="shared" si="1"/>
        <v>2.5289316766714944</v>
      </c>
      <c r="H12" s="20">
        <v>46.341710706222308</v>
      </c>
      <c r="I12" s="23">
        <f t="shared" si="2"/>
        <v>4.9016776534583233</v>
      </c>
      <c r="J12" s="60">
        <v>210001515324.70999</v>
      </c>
      <c r="K12" s="25">
        <f t="shared" si="3"/>
        <v>1.0407038397630399</v>
      </c>
      <c r="L12" s="61">
        <v>14308.935000000001</v>
      </c>
      <c r="M12" s="27">
        <f t="shared" si="4"/>
        <v>1.1917485063816939</v>
      </c>
      <c r="N12" s="61">
        <v>5106.5550000000003</v>
      </c>
      <c r="O12" s="27">
        <f t="shared" si="5"/>
        <v>1.0070975770093029</v>
      </c>
      <c r="P12" s="61">
        <v>26929.964</v>
      </c>
      <c r="Q12" s="27">
        <f t="shared" si="6"/>
        <v>1.0500491629561188</v>
      </c>
      <c r="R12" s="37">
        <v>39.880134894903108</v>
      </c>
      <c r="S12" s="27">
        <f t="shared" si="7"/>
        <v>3.8482841256767393</v>
      </c>
      <c r="T12" s="61">
        <v>44381571870</v>
      </c>
      <c r="U12" s="27">
        <f t="shared" si="8"/>
        <v>1.0752216789586941</v>
      </c>
      <c r="V12" s="61">
        <v>51415880912.800003</v>
      </c>
      <c r="W12" s="39">
        <f t="shared" si="9"/>
        <v>1.0486871547479502</v>
      </c>
      <c r="X12" s="15">
        <v>0.32900000000000001</v>
      </c>
      <c r="Y12" s="30">
        <f t="shared" si="10"/>
        <v>3.9819277108433733</v>
      </c>
      <c r="Z12" s="23">
        <v>69.78</v>
      </c>
      <c r="AA12" s="23">
        <f t="shared" si="11"/>
        <v>3.8555449025247688</v>
      </c>
      <c r="AB12" s="33">
        <v>97.64</v>
      </c>
      <c r="AC12" s="32">
        <f t="shared" si="12"/>
        <v>5.7264085323440765</v>
      </c>
      <c r="AD12" s="33">
        <v>14.91</v>
      </c>
      <c r="AE12" s="32">
        <f t="shared" si="13"/>
        <v>3.5162127107652403</v>
      </c>
      <c r="AF12" s="33">
        <v>62.07</v>
      </c>
      <c r="AG12" s="33">
        <f t="shared" si="14"/>
        <v>3.9244476122594438</v>
      </c>
      <c r="AH12" s="51">
        <v>57.6</v>
      </c>
      <c r="AI12" s="33">
        <f t="shared" si="15"/>
        <v>1</v>
      </c>
      <c r="AJ12" s="23">
        <v>8.73</v>
      </c>
      <c r="AK12" s="23">
        <f t="shared" si="16"/>
        <v>3.35827664399093</v>
      </c>
      <c r="AL12" s="62">
        <v>69.209999999999994</v>
      </c>
      <c r="AM12" s="34">
        <f t="shared" si="17"/>
        <v>3.1732673267326716</v>
      </c>
      <c r="AN12" s="33">
        <v>98.66</v>
      </c>
      <c r="AO12" s="35">
        <f t="shared" si="18"/>
        <v>5.7861356932153383</v>
      </c>
      <c r="AP12" s="33">
        <v>78.81</v>
      </c>
      <c r="AQ12" s="33">
        <f t="shared" si="19"/>
        <v>4.6569688768606223</v>
      </c>
      <c r="AR12" s="33">
        <v>65.510000000000005</v>
      </c>
      <c r="AS12" s="20">
        <f t="shared" si="20"/>
        <v>4.6929243638898575</v>
      </c>
      <c r="AT12" s="33">
        <v>67.80525561925279</v>
      </c>
      <c r="AU12" s="32">
        <f t="shared" si="21"/>
        <v>0.58735478541273933</v>
      </c>
      <c r="AV12" s="20">
        <v>1.0010140959334752</v>
      </c>
      <c r="AW12" s="20">
        <f t="shared" si="22"/>
        <v>2.6143592276661618</v>
      </c>
      <c r="AX12" s="20">
        <v>1.0055993891575463</v>
      </c>
      <c r="AY12" s="20">
        <f t="shared" si="23"/>
        <v>4.6166520818269063</v>
      </c>
      <c r="AZ12" s="20">
        <v>0.96184348346550952</v>
      </c>
      <c r="BA12" s="20">
        <f t="shared" si="24"/>
        <v>4.3066633618546613</v>
      </c>
      <c r="BB12" s="37">
        <v>0.94587375228454951</v>
      </c>
      <c r="BC12" s="37">
        <f t="shared" si="25"/>
        <v>2.5518323371417506</v>
      </c>
      <c r="BD12" s="32">
        <v>0.65584878744650499</v>
      </c>
      <c r="BE12" s="32">
        <f t="shared" si="26"/>
        <v>3.2400896837734803</v>
      </c>
      <c r="BF12" s="125">
        <v>47.64</v>
      </c>
      <c r="BG12" s="38">
        <f t="shared" si="27"/>
        <v>2.8086674528301883</v>
      </c>
      <c r="BH12" s="128">
        <v>92.69</v>
      </c>
      <c r="BI12" s="38">
        <f t="shared" si="28"/>
        <v>5.7869868319132438</v>
      </c>
      <c r="BJ12" s="129">
        <v>55.78</v>
      </c>
      <c r="BK12" s="38">
        <f t="shared" si="29"/>
        <v>3.065303955402177</v>
      </c>
      <c r="BP12" s="20">
        <v>3</v>
      </c>
      <c r="BQ12" s="20">
        <v>3.1</v>
      </c>
      <c r="BR12" s="20" t="s">
        <v>76</v>
      </c>
      <c r="BS12" s="20">
        <v>2016</v>
      </c>
      <c r="BT12" s="20">
        <f t="shared" si="30"/>
        <v>2.24636796480346</v>
      </c>
      <c r="BU12" s="20">
        <f t="shared" si="31"/>
        <v>3.4514087446789024</v>
      </c>
      <c r="BV12" s="32">
        <f t="shared" si="33"/>
        <v>4.2022939833052178</v>
      </c>
      <c r="BW12" s="20">
        <f t="shared" si="34"/>
        <v>0.7487893216011533</v>
      </c>
      <c r="BX12" s="20">
        <f t="shared" si="32"/>
        <v>1.1504695815596342</v>
      </c>
      <c r="BY12" s="20">
        <f t="shared" si="32"/>
        <v>1.4007646611017393</v>
      </c>
      <c r="BZ12" s="20">
        <f t="shared" si="35"/>
        <v>3.3000235642625269</v>
      </c>
      <c r="CA12" s="20">
        <f t="shared" si="36"/>
        <v>1.2050407798754423</v>
      </c>
      <c r="CB12" s="20">
        <f t="shared" si="36"/>
        <v>0.7508852386263154</v>
      </c>
      <c r="CC12" s="20">
        <f t="shared" si="37"/>
        <v>1.9559260185017577</v>
      </c>
      <c r="CD12" s="20">
        <f t="shared" si="38"/>
        <v>3.9118520370035155</v>
      </c>
      <c r="CE12" s="137">
        <f t="shared" si="39"/>
        <v>3.8258816841372796</v>
      </c>
      <c r="CF12" s="137">
        <f t="shared" si="40"/>
        <v>3.4314880942312147</v>
      </c>
    </row>
    <row r="13" spans="1:84" ht="15" x14ac:dyDescent="0.35">
      <c r="A13" s="20">
        <v>8</v>
      </c>
      <c r="B13" s="20" t="s">
        <v>81</v>
      </c>
      <c r="C13" s="20">
        <v>2019</v>
      </c>
      <c r="D13" s="20">
        <v>4.3</v>
      </c>
      <c r="E13" s="20">
        <f t="shared" si="0"/>
        <v>5.3903436988543367</v>
      </c>
      <c r="F13" s="22">
        <v>84.833970384782916</v>
      </c>
      <c r="G13" s="22">
        <f t="shared" si="1"/>
        <v>2.2938179293343302</v>
      </c>
      <c r="H13" s="20">
        <v>48.792520265862187</v>
      </c>
      <c r="I13" s="23">
        <f t="shared" si="2"/>
        <v>4.341441725466705</v>
      </c>
      <c r="J13" s="60">
        <v>319789167487</v>
      </c>
      <c r="K13" s="25">
        <f t="shared" si="3"/>
        <v>1.1497671463281474</v>
      </c>
      <c r="L13" s="61">
        <v>81893.438660000014</v>
      </c>
      <c r="M13" s="27">
        <f t="shared" si="4"/>
        <v>2.4769528516322472</v>
      </c>
      <c r="N13" s="61">
        <v>71624.931049999985</v>
      </c>
      <c r="O13" s="27">
        <f t="shared" si="5"/>
        <v>1.4387475320254191</v>
      </c>
      <c r="P13" s="61">
        <v>90862.002109999987</v>
      </c>
      <c r="Q13" s="27">
        <f t="shared" si="6"/>
        <v>1.282460581631035</v>
      </c>
      <c r="R13" s="37">
        <v>32.093673810199391</v>
      </c>
      <c r="S13" s="27">
        <f t="shared" si="7"/>
        <v>3.2972718007040949</v>
      </c>
      <c r="T13" s="61">
        <v>43096205424</v>
      </c>
      <c r="U13" s="27">
        <f t="shared" si="8"/>
        <v>1.0707583899370223</v>
      </c>
      <c r="V13" s="61">
        <v>10349616054</v>
      </c>
      <c r="W13" s="39">
        <f t="shared" si="9"/>
        <v>1.0079798090821104</v>
      </c>
      <c r="X13" s="15">
        <v>0.33100000000000002</v>
      </c>
      <c r="Y13" s="30">
        <f t="shared" si="10"/>
        <v>3.9216867469879517</v>
      </c>
      <c r="Z13" s="23">
        <v>69.23</v>
      </c>
      <c r="AA13" s="23">
        <f t="shared" si="11"/>
        <v>3.7676573985298827</v>
      </c>
      <c r="AB13" s="33">
        <v>99.47</v>
      </c>
      <c r="AC13" s="32">
        <f t="shared" si="12"/>
        <v>5.9385578483654067</v>
      </c>
      <c r="AD13" s="33">
        <v>12.3</v>
      </c>
      <c r="AE13" s="32">
        <f t="shared" si="13"/>
        <v>4.0804150453955899</v>
      </c>
      <c r="AF13" s="33">
        <v>72.930000000000007</v>
      </c>
      <c r="AG13" s="33">
        <f t="shared" si="14"/>
        <v>4.6985032074126867</v>
      </c>
      <c r="AH13" s="33">
        <v>73.3</v>
      </c>
      <c r="AI13" s="33">
        <f t="shared" si="15"/>
        <v>2.8593083846518237</v>
      </c>
      <c r="AJ13" s="63">
        <v>7.92</v>
      </c>
      <c r="AK13" s="23">
        <f t="shared" si="16"/>
        <v>2.4399092970521536</v>
      </c>
      <c r="AL13" s="64">
        <v>70.510000000000005</v>
      </c>
      <c r="AM13" s="34">
        <f t="shared" si="17"/>
        <v>3.8168316831683207</v>
      </c>
      <c r="AN13" s="33">
        <v>99.24</v>
      </c>
      <c r="AO13" s="35">
        <f t="shared" si="18"/>
        <v>5.9287118977384452</v>
      </c>
      <c r="AP13" s="33">
        <v>80.400000000000006</v>
      </c>
      <c r="AQ13" s="33">
        <f t="shared" si="19"/>
        <v>4.9259133964817332</v>
      </c>
      <c r="AR13" s="33">
        <v>59.41</v>
      </c>
      <c r="AS13" s="20">
        <f t="shared" si="20"/>
        <v>3.6298361798536063</v>
      </c>
      <c r="AT13" s="33">
        <v>66.281132141194661</v>
      </c>
      <c r="AU13" s="32">
        <f t="shared" si="21"/>
        <v>0.4894870068961516</v>
      </c>
      <c r="AV13" s="20">
        <v>0.99437299035369775</v>
      </c>
      <c r="AW13" s="20">
        <f t="shared" si="22"/>
        <v>2.0899347797291608</v>
      </c>
      <c r="AX13" s="20">
        <v>1.0142803457346863</v>
      </c>
      <c r="AY13" s="20">
        <f t="shared" si="23"/>
        <v>4.901886470483678</v>
      </c>
      <c r="AZ13" s="20">
        <v>1.0108309358605516</v>
      </c>
      <c r="BA13" s="20">
        <f t="shared" si="24"/>
        <v>5.3674782325486365</v>
      </c>
      <c r="BB13" s="37">
        <v>0.94701986754966883</v>
      </c>
      <c r="BC13" s="37">
        <f t="shared" si="25"/>
        <v>3.129948487483047</v>
      </c>
      <c r="BD13" s="32">
        <v>0.59445024962266346</v>
      </c>
      <c r="BE13" s="32">
        <f t="shared" si="26"/>
        <v>2.1019878121361995</v>
      </c>
      <c r="BF13" s="125">
        <v>55.74</v>
      </c>
      <c r="BG13" s="38">
        <f t="shared" si="27"/>
        <v>4.0026533018867925</v>
      </c>
      <c r="BH13" s="128">
        <v>86.62</v>
      </c>
      <c r="BI13" s="38">
        <f t="shared" si="28"/>
        <v>4.6115414407436095</v>
      </c>
      <c r="BJ13" s="129">
        <v>36.65</v>
      </c>
      <c r="BK13" s="38">
        <f t="shared" si="29"/>
        <v>1.7957260419431906</v>
      </c>
      <c r="BP13" s="20">
        <v>4</v>
      </c>
      <c r="BQ13" s="20">
        <v>4.0999999999999996</v>
      </c>
      <c r="BR13" s="20" t="s">
        <v>77</v>
      </c>
      <c r="BS13" s="20">
        <v>2016</v>
      </c>
      <c r="BT13" s="20">
        <f t="shared" si="30"/>
        <v>2.3320530877455097</v>
      </c>
      <c r="BU13" s="20">
        <f t="shared" si="31"/>
        <v>3.7342310024746066</v>
      </c>
      <c r="BV13" s="32">
        <f t="shared" si="33"/>
        <v>3.8478567407203408</v>
      </c>
      <c r="BW13" s="20">
        <f t="shared" si="34"/>
        <v>0.77735102924850319</v>
      </c>
      <c r="BX13" s="20">
        <f t="shared" si="32"/>
        <v>1.2447436674915355</v>
      </c>
      <c r="BY13" s="20">
        <f t="shared" si="32"/>
        <v>1.2826189135734469</v>
      </c>
      <c r="BZ13" s="20">
        <f t="shared" si="35"/>
        <v>3.3047136103134855</v>
      </c>
      <c r="CA13" s="20">
        <f t="shared" si="36"/>
        <v>1.4021779147290969</v>
      </c>
      <c r="CB13" s="20">
        <f t="shared" si="36"/>
        <v>0.11362573824573419</v>
      </c>
      <c r="CC13" s="20">
        <f t="shared" si="37"/>
        <v>1.5158036529748311</v>
      </c>
      <c r="CD13" s="20">
        <f t="shared" si="38"/>
        <v>3.0316073059496622</v>
      </c>
      <c r="CE13" s="137">
        <f t="shared" si="39"/>
        <v>4.7176969710279311</v>
      </c>
      <c r="CF13" s="137">
        <f t="shared" si="40"/>
        <v>3.6579594504920969</v>
      </c>
    </row>
    <row r="14" spans="1:84" ht="15" x14ac:dyDescent="0.35">
      <c r="A14" s="20">
        <v>9</v>
      </c>
      <c r="B14" s="20" t="s">
        <v>82</v>
      </c>
      <c r="C14" s="20">
        <v>2019</v>
      </c>
      <c r="D14" s="20">
        <v>1.31</v>
      </c>
      <c r="E14" s="20">
        <f t="shared" si="0"/>
        <v>4.778641571194763</v>
      </c>
      <c r="F14" s="22">
        <v>81.274474927339284</v>
      </c>
      <c r="G14" s="22">
        <f t="shared" si="1"/>
        <v>2.2218385617478793</v>
      </c>
      <c r="H14" s="23">
        <v>45.04</v>
      </c>
      <c r="I14" s="23">
        <f t="shared" si="2"/>
        <v>5.1992385563887966</v>
      </c>
      <c r="J14" s="60">
        <v>259583649965.20999</v>
      </c>
      <c r="K14" s="25">
        <f t="shared" si="3"/>
        <v>1.0899588465324324</v>
      </c>
      <c r="L14" s="61">
        <v>16494.575270000001</v>
      </c>
      <c r="M14" s="27">
        <f t="shared" si="4"/>
        <v>1.2333112052259425</v>
      </c>
      <c r="N14" s="61">
        <v>16800.345149999997</v>
      </c>
      <c r="O14" s="27">
        <f t="shared" si="5"/>
        <v>1.0829807282819865</v>
      </c>
      <c r="P14" s="61">
        <v>20645.501810000002</v>
      </c>
      <c r="Q14" s="27">
        <f t="shared" si="6"/>
        <v>1.0272033282797126</v>
      </c>
      <c r="R14" s="37">
        <v>5.1080278767222982</v>
      </c>
      <c r="S14" s="27">
        <f t="shared" si="7"/>
        <v>1.3876207609134554</v>
      </c>
      <c r="T14" s="61">
        <v>48280990868</v>
      </c>
      <c r="U14" s="27">
        <f t="shared" si="8"/>
        <v>1.0887619686238192</v>
      </c>
      <c r="V14" s="61">
        <v>14004638596</v>
      </c>
      <c r="W14" s="39">
        <f t="shared" si="9"/>
        <v>1.0116028867237028</v>
      </c>
      <c r="X14" s="65">
        <v>0.26200000000000001</v>
      </c>
      <c r="Y14" s="30">
        <f t="shared" si="10"/>
        <v>6</v>
      </c>
      <c r="Z14" s="23">
        <v>52.96</v>
      </c>
      <c r="AA14" s="23">
        <f t="shared" si="11"/>
        <v>1.1677852348993296</v>
      </c>
      <c r="AB14" s="33">
        <v>99.86</v>
      </c>
      <c r="AC14" s="32">
        <f t="shared" si="12"/>
        <v>5.9837699976814278</v>
      </c>
      <c r="AD14" s="33">
        <v>4.5</v>
      </c>
      <c r="AE14" s="32">
        <f t="shared" si="13"/>
        <v>5.7665369649805447</v>
      </c>
      <c r="AF14" s="33">
        <v>84.5</v>
      </c>
      <c r="AG14" s="33">
        <f t="shared" si="14"/>
        <v>5.5231646471846041</v>
      </c>
      <c r="AH14" s="33">
        <v>73.45</v>
      </c>
      <c r="AI14" s="33">
        <f t="shared" si="15"/>
        <v>2.8770724774988161</v>
      </c>
      <c r="AJ14" s="23">
        <v>7.98</v>
      </c>
      <c r="AK14" s="23">
        <f t="shared" si="16"/>
        <v>2.5079365079365079</v>
      </c>
      <c r="AL14" s="62">
        <v>70.5</v>
      </c>
      <c r="AM14" s="34">
        <f t="shared" si="17"/>
        <v>3.8118811881188126</v>
      </c>
      <c r="AN14" s="33">
        <v>97.73</v>
      </c>
      <c r="AO14" s="35">
        <f t="shared" si="18"/>
        <v>5.557522123893806</v>
      </c>
      <c r="AP14" s="33">
        <v>74.13</v>
      </c>
      <c r="AQ14" s="33">
        <f t="shared" si="19"/>
        <v>3.8653585926928278</v>
      </c>
      <c r="AR14" s="33">
        <v>58.41</v>
      </c>
      <c r="AS14" s="20">
        <f t="shared" si="20"/>
        <v>3.4555594283722542</v>
      </c>
      <c r="AT14" s="33">
        <v>64.699153975687523</v>
      </c>
      <c r="AU14" s="32">
        <f t="shared" si="21"/>
        <v>0.38790423427382376</v>
      </c>
      <c r="AV14" s="20">
        <v>1.0154702970297029</v>
      </c>
      <c r="AW14" s="20">
        <f t="shared" si="22"/>
        <v>3.7559139263658174</v>
      </c>
      <c r="AX14" s="20">
        <v>0.98953441567154166</v>
      </c>
      <c r="AY14" s="20">
        <f t="shared" si="23"/>
        <v>4.088797478437395</v>
      </c>
      <c r="AZ14" s="20">
        <v>0.92760554089709757</v>
      </c>
      <c r="BA14" s="20">
        <f t="shared" si="24"/>
        <v>3.5652465940332436</v>
      </c>
      <c r="BB14" s="37">
        <v>0.94714325144907541</v>
      </c>
      <c r="BC14" s="37">
        <f t="shared" si="25"/>
        <v>3.1921850068889768</v>
      </c>
      <c r="BD14" s="32">
        <v>0.56505445602529569</v>
      </c>
      <c r="BE14" s="32">
        <f t="shared" si="26"/>
        <v>1.5570984890807493</v>
      </c>
      <c r="BF14" s="135">
        <v>69.290000000000006</v>
      </c>
      <c r="BG14" s="38">
        <f t="shared" si="27"/>
        <v>6</v>
      </c>
      <c r="BH14" s="128">
        <v>91.94</v>
      </c>
      <c r="BI14" s="38">
        <f t="shared" si="28"/>
        <v>5.6417505809450024</v>
      </c>
      <c r="BJ14" s="129">
        <v>41.21</v>
      </c>
      <c r="BK14" s="38">
        <f t="shared" si="29"/>
        <v>2.0983541279532787</v>
      </c>
      <c r="BP14" s="20">
        <v>5</v>
      </c>
      <c r="BQ14" s="20">
        <v>5.0999999999999996</v>
      </c>
      <c r="BR14" s="20" t="s">
        <v>78</v>
      </c>
      <c r="BS14" s="20">
        <v>2016</v>
      </c>
      <c r="BT14" s="20">
        <f t="shared" si="30"/>
        <v>2.3190931146984513</v>
      </c>
      <c r="BU14" s="20">
        <f t="shared" si="31"/>
        <v>3.5531579026355433</v>
      </c>
      <c r="BV14" s="32">
        <f t="shared" si="33"/>
        <v>4.1822185511872094</v>
      </c>
      <c r="BW14" s="20">
        <f t="shared" si="34"/>
        <v>0.77303103823281705</v>
      </c>
      <c r="BX14" s="20">
        <f t="shared" si="32"/>
        <v>1.1843859675451811</v>
      </c>
      <c r="BY14" s="20">
        <f t="shared" si="32"/>
        <v>1.3940728503957365</v>
      </c>
      <c r="BZ14" s="20">
        <f t="shared" si="35"/>
        <v>3.3514898561737345</v>
      </c>
      <c r="CA14" s="20">
        <f t="shared" si="36"/>
        <v>1.2340647879370921</v>
      </c>
      <c r="CB14" s="20">
        <f t="shared" si="36"/>
        <v>0.6290606485516661</v>
      </c>
      <c r="CC14" s="20">
        <f t="shared" si="37"/>
        <v>1.8631254364887582</v>
      </c>
      <c r="CD14" s="20">
        <f t="shared" si="38"/>
        <v>3.7262508729775163</v>
      </c>
      <c r="CE14" s="137">
        <f t="shared" si="39"/>
        <v>4.0139225203998468</v>
      </c>
      <c r="CF14" s="137">
        <f t="shared" si="40"/>
        <v>3.5170980222302624</v>
      </c>
    </row>
    <row r="15" spans="1:84" ht="15" x14ac:dyDescent="0.35">
      <c r="A15" s="20">
        <v>10</v>
      </c>
      <c r="B15" s="20" t="s">
        <v>83</v>
      </c>
      <c r="C15" s="20">
        <v>2019</v>
      </c>
      <c r="D15" s="20">
        <v>2.2999999999999998</v>
      </c>
      <c r="E15" s="20">
        <f t="shared" si="0"/>
        <v>4.9811783960720133</v>
      </c>
      <c r="F15" s="66">
        <v>268.11063267483422</v>
      </c>
      <c r="G15" s="22">
        <f t="shared" si="1"/>
        <v>6</v>
      </c>
      <c r="H15" s="23">
        <v>49.53</v>
      </c>
      <c r="I15" s="23">
        <f t="shared" si="2"/>
        <v>4.1728596169121666</v>
      </c>
      <c r="J15" s="60">
        <v>288796617553.58997</v>
      </c>
      <c r="K15" s="25">
        <f t="shared" si="3"/>
        <v>1.1189790758297884</v>
      </c>
      <c r="L15" s="61">
        <v>31755.369309999998</v>
      </c>
      <c r="M15" s="27">
        <f t="shared" si="4"/>
        <v>1.5235143990061442</v>
      </c>
      <c r="N15" s="61">
        <v>104882.42009</v>
      </c>
      <c r="O15" s="27">
        <f t="shared" si="5"/>
        <v>1.6545614845078773</v>
      </c>
      <c r="P15" s="61">
        <v>45258.074580000008</v>
      </c>
      <c r="Q15" s="27">
        <f t="shared" si="6"/>
        <v>1.1166771370901434</v>
      </c>
      <c r="R15" s="37">
        <v>1.3554326054866588</v>
      </c>
      <c r="S15" s="27">
        <f t="shared" si="7"/>
        <v>1.122066714910851</v>
      </c>
      <c r="T15" s="61">
        <v>41902459891</v>
      </c>
      <c r="U15" s="27">
        <f t="shared" si="8"/>
        <v>1.0666132441315679</v>
      </c>
      <c r="V15" s="61">
        <v>26592146223</v>
      </c>
      <c r="W15" s="39">
        <f t="shared" si="9"/>
        <v>1.0240803795223663</v>
      </c>
      <c r="X15" s="15">
        <v>0.33700000000000002</v>
      </c>
      <c r="Y15" s="30">
        <f t="shared" si="10"/>
        <v>3.7409638554216862</v>
      </c>
      <c r="Z15" s="23">
        <v>61.59</v>
      </c>
      <c r="AA15" s="23">
        <f t="shared" si="11"/>
        <v>2.5468200703100043</v>
      </c>
      <c r="AB15" s="33">
        <v>99.24</v>
      </c>
      <c r="AC15" s="32">
        <f t="shared" si="12"/>
        <v>5.9118942731277526</v>
      </c>
      <c r="AD15" s="33">
        <v>5.8</v>
      </c>
      <c r="AE15" s="32">
        <f t="shared" si="13"/>
        <v>5.485516645049719</v>
      </c>
      <c r="AF15" s="33">
        <v>80.989999999999995</v>
      </c>
      <c r="AG15" s="33">
        <f t="shared" si="14"/>
        <v>5.2729864575908758</v>
      </c>
      <c r="AH15" s="33">
        <v>88.51</v>
      </c>
      <c r="AI15" s="33">
        <f t="shared" si="15"/>
        <v>4.6605873993368085</v>
      </c>
      <c r="AJ15" s="63">
        <v>9.99</v>
      </c>
      <c r="AK15" s="23">
        <f t="shared" si="16"/>
        <v>4.7868480725623588</v>
      </c>
      <c r="AL15" s="64">
        <v>69.8</v>
      </c>
      <c r="AM15" s="34">
        <f t="shared" si="17"/>
        <v>3.4653465346534653</v>
      </c>
      <c r="AN15" s="33">
        <v>99.13</v>
      </c>
      <c r="AO15" s="35">
        <f t="shared" si="18"/>
        <v>5.9016715830875111</v>
      </c>
      <c r="AP15" s="33">
        <v>85.54</v>
      </c>
      <c r="AQ15" s="33">
        <f t="shared" si="19"/>
        <v>5.7953315290933709</v>
      </c>
      <c r="AR15" s="59">
        <v>72.97</v>
      </c>
      <c r="AS15" s="20">
        <f t="shared" si="20"/>
        <v>5.9930289299407447</v>
      </c>
      <c r="AT15" s="33">
        <v>59.843687682809701</v>
      </c>
      <c r="AU15" s="32">
        <f t="shared" si="21"/>
        <v>7.6122605956173484E-2</v>
      </c>
      <c r="AV15" s="20">
        <v>1.0003026634382566</v>
      </c>
      <c r="AW15" s="20">
        <f t="shared" si="22"/>
        <v>2.5581799380783599</v>
      </c>
      <c r="AX15" s="20">
        <v>1.0318327592350636</v>
      </c>
      <c r="AY15" s="20">
        <f t="shared" si="23"/>
        <v>5.478614609801296</v>
      </c>
      <c r="AZ15" s="20">
        <v>0.88649203903441209</v>
      </c>
      <c r="BA15" s="20">
        <f t="shared" si="24"/>
        <v>2.6749407701962964</v>
      </c>
      <c r="BB15" s="37">
        <v>0.94688414889167705</v>
      </c>
      <c r="BC15" s="37">
        <f t="shared" si="25"/>
        <v>3.0614901478416794</v>
      </c>
      <c r="BD15" s="67">
        <v>0.53500000000000003</v>
      </c>
      <c r="BE15" s="32">
        <f t="shared" si="26"/>
        <v>1</v>
      </c>
      <c r="BF15" s="125">
        <v>54</v>
      </c>
      <c r="BG15" s="38">
        <f t="shared" si="27"/>
        <v>3.7461674528301883</v>
      </c>
      <c r="BH15" s="128">
        <v>90.63</v>
      </c>
      <c r="BI15" s="38">
        <f t="shared" si="28"/>
        <v>5.3880712625871396</v>
      </c>
      <c r="BJ15" s="129">
        <v>59.06</v>
      </c>
      <c r="BK15" s="38">
        <f t="shared" si="29"/>
        <v>3.2829838067427661</v>
      </c>
      <c r="BP15" s="20">
        <v>6</v>
      </c>
      <c r="BQ15" s="20">
        <v>6.1</v>
      </c>
      <c r="BR15" s="20" t="s">
        <v>79</v>
      </c>
      <c r="BS15" s="20">
        <v>2016</v>
      </c>
      <c r="BT15" s="20">
        <f t="shared" si="30"/>
        <v>2.2776644419183656</v>
      </c>
      <c r="BU15" s="20">
        <f t="shared" si="31"/>
        <v>3.589542760680061</v>
      </c>
      <c r="BV15" s="32">
        <f t="shared" si="33"/>
        <v>4.0014305552363929</v>
      </c>
      <c r="BW15" s="20">
        <f t="shared" si="34"/>
        <v>0.75922148063945516</v>
      </c>
      <c r="BX15" s="20">
        <f t="shared" si="32"/>
        <v>1.1965142535600204</v>
      </c>
      <c r="BY15" s="20">
        <f t="shared" si="32"/>
        <v>1.3338101850787976</v>
      </c>
      <c r="BZ15" s="20">
        <f t="shared" si="35"/>
        <v>3.2895459192782734</v>
      </c>
      <c r="CA15" s="20">
        <f t="shared" si="36"/>
        <v>1.3118783187616954</v>
      </c>
      <c r="CB15" s="20">
        <f t="shared" si="36"/>
        <v>0.41188779455633195</v>
      </c>
      <c r="CC15" s="20">
        <f t="shared" si="37"/>
        <v>1.7237661133180273</v>
      </c>
      <c r="CD15" s="20">
        <f t="shared" si="38"/>
        <v>3.4475322266360546</v>
      </c>
      <c r="CE15" s="137">
        <f t="shared" si="39"/>
        <v>4.2963048406566182</v>
      </c>
      <c r="CF15" s="137">
        <f t="shared" si="40"/>
        <v>3.5412356496228599</v>
      </c>
    </row>
    <row r="16" spans="1:84" ht="15" x14ac:dyDescent="0.35">
      <c r="A16" s="20">
        <v>11</v>
      </c>
      <c r="B16" s="20" t="s">
        <v>84</v>
      </c>
      <c r="C16" s="20">
        <v>2019</v>
      </c>
      <c r="D16" s="20">
        <v>4.92</v>
      </c>
      <c r="E16" s="20">
        <f t="shared" si="0"/>
        <v>5.5171849427168569</v>
      </c>
      <c r="F16" s="22">
        <v>125.81427344615385</v>
      </c>
      <c r="G16" s="22">
        <f t="shared" si="1"/>
        <v>3.1225129882618781</v>
      </c>
      <c r="H16" s="41">
        <v>41.536986889025926</v>
      </c>
      <c r="I16" s="23">
        <f t="shared" si="2"/>
        <v>6</v>
      </c>
      <c r="J16" s="68">
        <v>5202234915885</v>
      </c>
      <c r="K16" s="25">
        <f t="shared" si="3"/>
        <v>6</v>
      </c>
      <c r="L16" s="69">
        <v>4225.5364499999996</v>
      </c>
      <c r="M16" s="27">
        <f t="shared" si="4"/>
        <v>1</v>
      </c>
      <c r="N16" s="61">
        <v>443404.01185000001</v>
      </c>
      <c r="O16" s="27">
        <f t="shared" si="5"/>
        <v>3.8512902462766796</v>
      </c>
      <c r="P16" s="70">
        <v>1388568.9375100001</v>
      </c>
      <c r="Q16" s="27">
        <f t="shared" si="6"/>
        <v>6</v>
      </c>
      <c r="R16" s="37">
        <v>31.320349386848875</v>
      </c>
      <c r="S16" s="27">
        <f t="shared" si="7"/>
        <v>3.2425471595823945</v>
      </c>
      <c r="T16" s="70">
        <v>1462650650372</v>
      </c>
      <c r="U16" s="27">
        <f t="shared" si="8"/>
        <v>6</v>
      </c>
      <c r="V16" s="70">
        <v>5046384758791</v>
      </c>
      <c r="W16" s="39">
        <f t="shared" si="9"/>
        <v>6</v>
      </c>
      <c r="X16" s="15">
        <v>0.39100000000000001</v>
      </c>
      <c r="Y16" s="30">
        <f t="shared" si="10"/>
        <v>2.1144578313253009</v>
      </c>
      <c r="Z16" s="23">
        <v>75.14</v>
      </c>
      <c r="AA16" s="23">
        <f t="shared" si="11"/>
        <v>4.71204857782039</v>
      </c>
      <c r="AB16" s="59">
        <v>100</v>
      </c>
      <c r="AC16" s="32">
        <f t="shared" si="12"/>
        <v>6</v>
      </c>
      <c r="AD16" s="51">
        <v>3.42</v>
      </c>
      <c r="AE16" s="32">
        <f t="shared" si="13"/>
        <v>6</v>
      </c>
      <c r="AF16" s="33">
        <v>89.83</v>
      </c>
      <c r="AG16" s="33">
        <f t="shared" si="14"/>
        <v>5.9030648610121155</v>
      </c>
      <c r="AH16" s="59">
        <v>99.82</v>
      </c>
      <c r="AI16" s="33">
        <f t="shared" si="15"/>
        <v>6</v>
      </c>
      <c r="AJ16" s="71">
        <v>11.06</v>
      </c>
      <c r="AK16" s="23">
        <f t="shared" si="16"/>
        <v>6</v>
      </c>
      <c r="AL16" s="62">
        <v>72.790000000000006</v>
      </c>
      <c r="AM16" s="34">
        <f t="shared" si="17"/>
        <v>4.9455445544554486</v>
      </c>
      <c r="AN16" s="33">
        <v>98.12</v>
      </c>
      <c r="AO16" s="35">
        <f t="shared" si="18"/>
        <v>5.6533923303834817</v>
      </c>
      <c r="AP16" s="33">
        <v>81.680000000000007</v>
      </c>
      <c r="AQ16" s="33">
        <f t="shared" si="19"/>
        <v>5.1424221921515576</v>
      </c>
      <c r="AR16" s="33">
        <v>60.24</v>
      </c>
      <c r="AS16" s="20">
        <f t="shared" si="20"/>
        <v>3.7744858835831296</v>
      </c>
      <c r="AT16" s="33">
        <v>59.720341456763393</v>
      </c>
      <c r="AU16" s="32">
        <f t="shared" si="21"/>
        <v>6.8202236441928216E-2</v>
      </c>
      <c r="AV16" s="20">
        <v>1.0098320360507989</v>
      </c>
      <c r="AW16" s="20">
        <f t="shared" si="22"/>
        <v>3.310680543811225</v>
      </c>
      <c r="AX16" s="20">
        <v>1.0471177944862156</v>
      </c>
      <c r="AY16" s="20">
        <f t="shared" si="23"/>
        <v>5.9808424054039699</v>
      </c>
      <c r="AZ16" s="20">
        <v>0.9724950884086444</v>
      </c>
      <c r="BA16" s="20">
        <f t="shared" si="24"/>
        <v>4.5373220380665833</v>
      </c>
      <c r="BB16" s="37">
        <v>0.9501874665238349</v>
      </c>
      <c r="BC16" s="37">
        <f t="shared" si="25"/>
        <v>4.7277285542019785</v>
      </c>
      <c r="BD16" s="32">
        <v>0.58711333903900231</v>
      </c>
      <c r="BE16" s="32">
        <f t="shared" si="26"/>
        <v>1.9659886179655248</v>
      </c>
      <c r="BF16" s="125">
        <v>41.94</v>
      </c>
      <c r="BG16" s="38">
        <f t="shared" si="27"/>
        <v>1.968455188679245</v>
      </c>
      <c r="BH16" s="132">
        <v>67.97</v>
      </c>
      <c r="BI16" s="38">
        <f t="shared" si="28"/>
        <v>1</v>
      </c>
      <c r="BJ16" s="133">
        <v>24.66</v>
      </c>
      <c r="BK16" s="38">
        <f t="shared" si="29"/>
        <v>1</v>
      </c>
      <c r="BP16" s="20">
        <v>7</v>
      </c>
      <c r="BQ16" s="20">
        <v>7.1</v>
      </c>
      <c r="BR16" s="20" t="s">
        <v>80</v>
      </c>
      <c r="BS16" s="20">
        <v>2016</v>
      </c>
      <c r="BT16" s="20">
        <f t="shared" si="30"/>
        <v>2.2906803994281293</v>
      </c>
      <c r="BU16" s="20">
        <f t="shared" si="31"/>
        <v>3.3697382139148462</v>
      </c>
      <c r="BV16" s="32">
        <f t="shared" si="33"/>
        <v>3.8869860800485365</v>
      </c>
      <c r="BW16" s="20">
        <f t="shared" si="34"/>
        <v>0.76356013314270976</v>
      </c>
      <c r="BX16" s="20">
        <f t="shared" si="32"/>
        <v>1.1232460713049488</v>
      </c>
      <c r="BY16" s="20">
        <f t="shared" si="32"/>
        <v>1.2956620266828456</v>
      </c>
      <c r="BZ16" s="20">
        <f t="shared" si="35"/>
        <v>3.1824682311305041</v>
      </c>
      <c r="CA16" s="20">
        <f t="shared" si="36"/>
        <v>1.0790578144867169</v>
      </c>
      <c r="CB16" s="20">
        <f t="shared" si="36"/>
        <v>0.51724786613369034</v>
      </c>
      <c r="CC16" s="20">
        <f t="shared" si="37"/>
        <v>1.5963056806204072</v>
      </c>
      <c r="CD16" s="20">
        <f t="shared" si="38"/>
        <v>3.1926113612408145</v>
      </c>
      <c r="CE16" s="137">
        <f t="shared" si="39"/>
        <v>4.5545765651970065</v>
      </c>
      <c r="CF16" s="137">
        <f t="shared" si="40"/>
        <v>3.52549531464713</v>
      </c>
    </row>
    <row r="17" spans="1:84" ht="15" x14ac:dyDescent="0.35">
      <c r="A17" s="20">
        <v>12</v>
      </c>
      <c r="B17" s="20" t="s">
        <v>85</v>
      </c>
      <c r="C17" s="20">
        <v>2019</v>
      </c>
      <c r="D17" s="20">
        <v>3.72</v>
      </c>
      <c r="E17" s="20">
        <f t="shared" si="0"/>
        <v>5.271685761047463</v>
      </c>
      <c r="F17" s="22">
        <v>88.992657329332573</v>
      </c>
      <c r="G17" s="22">
        <f t="shared" si="1"/>
        <v>2.3779140209960667</v>
      </c>
      <c r="H17" s="23">
        <v>46.67</v>
      </c>
      <c r="I17" s="23">
        <f t="shared" si="2"/>
        <v>4.8266332843738953</v>
      </c>
      <c r="J17" s="60">
        <v>1399324986976</v>
      </c>
      <c r="K17" s="25">
        <f t="shared" si="3"/>
        <v>2.2221805162297219</v>
      </c>
      <c r="L17" s="61">
        <v>129448.2026</v>
      </c>
      <c r="M17" s="27">
        <f t="shared" si="4"/>
        <v>3.3812665025916284</v>
      </c>
      <c r="N17" s="70">
        <v>774525.75010000006</v>
      </c>
      <c r="O17" s="27">
        <f t="shared" si="5"/>
        <v>6</v>
      </c>
      <c r="P17" s="61">
        <v>587731.85490000003</v>
      </c>
      <c r="Q17" s="27">
        <f t="shared" si="6"/>
        <v>3.0887259658978636</v>
      </c>
      <c r="R17" s="37">
        <v>14.338610476731793</v>
      </c>
      <c r="S17" s="27">
        <f t="shared" si="7"/>
        <v>2.0408269766710729</v>
      </c>
      <c r="T17" s="61">
        <v>195276037306</v>
      </c>
      <c r="U17" s="27">
        <f t="shared" si="8"/>
        <v>1.5991855750969552</v>
      </c>
      <c r="V17" s="61">
        <v>177104363402</v>
      </c>
      <c r="W17" s="39">
        <f t="shared" si="9"/>
        <v>1.1732771197836018</v>
      </c>
      <c r="X17" s="15">
        <v>0.39800000000000002</v>
      </c>
      <c r="Y17" s="30">
        <f t="shared" si="10"/>
        <v>1.9036144578313241</v>
      </c>
      <c r="Z17" s="23">
        <v>69.48</v>
      </c>
      <c r="AA17" s="23">
        <f t="shared" si="11"/>
        <v>3.8076062639821036</v>
      </c>
      <c r="AB17" s="33">
        <v>99.92</v>
      </c>
      <c r="AC17" s="32">
        <f t="shared" si="12"/>
        <v>5.990725712960816</v>
      </c>
      <c r="AD17" s="33">
        <v>6.82</v>
      </c>
      <c r="AE17" s="32">
        <f t="shared" si="13"/>
        <v>5.2650237786424556</v>
      </c>
      <c r="AF17" s="33">
        <v>58.66</v>
      </c>
      <c r="AG17" s="33">
        <f t="shared" si="14"/>
        <v>3.6813970064148251</v>
      </c>
      <c r="AH17" s="33">
        <v>92.3</v>
      </c>
      <c r="AI17" s="33">
        <f t="shared" si="15"/>
        <v>5.1094268119374702</v>
      </c>
      <c r="AJ17" s="63">
        <v>8.3699999999999992</v>
      </c>
      <c r="AK17" s="23">
        <f t="shared" si="16"/>
        <v>2.9501133786848062</v>
      </c>
      <c r="AL17" s="64">
        <v>72.849999999999994</v>
      </c>
      <c r="AM17" s="34">
        <f t="shared" si="17"/>
        <v>4.9752475247524721</v>
      </c>
      <c r="AN17" s="33">
        <v>98.27</v>
      </c>
      <c r="AO17" s="35">
        <f t="shared" si="18"/>
        <v>5.6902654867256626</v>
      </c>
      <c r="AP17" s="33">
        <v>81.260000000000005</v>
      </c>
      <c r="AQ17" s="33">
        <f t="shared" si="19"/>
        <v>5.0713802435723965</v>
      </c>
      <c r="AR17" s="33">
        <v>57.53</v>
      </c>
      <c r="AS17" s="20">
        <f t="shared" si="20"/>
        <v>3.302195887068665</v>
      </c>
      <c r="AT17" s="33">
        <v>59.760661937763338</v>
      </c>
      <c r="AU17" s="32">
        <f t="shared" si="21"/>
        <v>7.0791315319718717E-2</v>
      </c>
      <c r="AV17" s="20">
        <v>0.99532994923857876</v>
      </c>
      <c r="AW17" s="20">
        <f t="shared" si="22"/>
        <v>2.1655024135927601</v>
      </c>
      <c r="AX17" s="20">
        <v>1.0017243502894446</v>
      </c>
      <c r="AY17" s="20">
        <f t="shared" si="23"/>
        <v>4.489328055638957</v>
      </c>
      <c r="AZ17" s="20">
        <v>0.97903059470608456</v>
      </c>
      <c r="BA17" s="20">
        <f t="shared" si="24"/>
        <v>4.6788473048212245</v>
      </c>
      <c r="BB17" s="37">
        <v>0.94947199572249696</v>
      </c>
      <c r="BC17" s="37">
        <f t="shared" si="25"/>
        <v>4.3668353369669486</v>
      </c>
      <c r="BD17" s="32">
        <v>0.55708803070280655</v>
      </c>
      <c r="BE17" s="32">
        <f t="shared" si="26"/>
        <v>1.4094304192678084</v>
      </c>
      <c r="BF17" s="125">
        <v>45.59</v>
      </c>
      <c r="BG17" s="38">
        <f t="shared" si="27"/>
        <v>2.5064858490566042</v>
      </c>
      <c r="BH17" s="128">
        <v>75.099999999999994</v>
      </c>
      <c r="BI17" s="38">
        <f t="shared" si="28"/>
        <v>2.380712625871416</v>
      </c>
      <c r="BJ17" s="129">
        <v>38.700000000000003</v>
      </c>
      <c r="BK17" s="38">
        <f t="shared" si="29"/>
        <v>1.9317759490310595</v>
      </c>
      <c r="BP17" s="20">
        <v>8</v>
      </c>
      <c r="BQ17" s="20">
        <v>8.1</v>
      </c>
      <c r="BR17" s="20" t="s">
        <v>81</v>
      </c>
      <c r="BS17" s="20">
        <v>2016</v>
      </c>
      <c r="BT17" s="20">
        <f t="shared" si="30"/>
        <v>2.3749541464995452</v>
      </c>
      <c r="BU17" s="20">
        <f t="shared" si="31"/>
        <v>3.5532471720787919</v>
      </c>
      <c r="BV17" s="32">
        <f t="shared" si="33"/>
        <v>3.4699735948578643</v>
      </c>
      <c r="BW17" s="20">
        <f t="shared" si="34"/>
        <v>0.79165138216651509</v>
      </c>
      <c r="BX17" s="20">
        <f t="shared" si="32"/>
        <v>1.184415724026264</v>
      </c>
      <c r="BY17" s="20">
        <f t="shared" si="32"/>
        <v>1.1566578649526214</v>
      </c>
      <c r="BZ17" s="20">
        <f t="shared" si="35"/>
        <v>3.1327249711454002</v>
      </c>
      <c r="CA17" s="20">
        <f t="shared" si="36"/>
        <v>1.1782930255792468</v>
      </c>
      <c r="CB17" s="20">
        <f t="shared" si="36"/>
        <v>8.3273577220927653E-2</v>
      </c>
      <c r="CC17" s="20">
        <f t="shared" si="37"/>
        <v>1.0950194483583191</v>
      </c>
      <c r="CD17" s="20">
        <f t="shared" si="38"/>
        <v>2.3565860511584935</v>
      </c>
      <c r="CE17" s="137">
        <f t="shared" si="39"/>
        <v>5.4015911799465686</v>
      </c>
      <c r="CF17" s="137">
        <f t="shared" si="40"/>
        <v>3.699941523345692</v>
      </c>
    </row>
    <row r="18" spans="1:84" ht="15" x14ac:dyDescent="0.35">
      <c r="A18" s="20">
        <v>13</v>
      </c>
      <c r="B18" s="20" t="s">
        <v>86</v>
      </c>
      <c r="C18" s="20">
        <v>2019</v>
      </c>
      <c r="D18" s="20">
        <v>4.71</v>
      </c>
      <c r="E18" s="20">
        <f t="shared" si="0"/>
        <v>5.4742225859247133</v>
      </c>
      <c r="F18" s="22">
        <v>87.739162675304144</v>
      </c>
      <c r="G18" s="22">
        <f t="shared" si="1"/>
        <v>2.3525661160615954</v>
      </c>
      <c r="H18" s="23">
        <v>47.65</v>
      </c>
      <c r="I18" s="23">
        <f t="shared" si="2"/>
        <v>4.6026129367821147</v>
      </c>
      <c r="J18" s="60">
        <v>645026153862</v>
      </c>
      <c r="K18" s="25">
        <f t="shared" si="3"/>
        <v>1.4728583178097439</v>
      </c>
      <c r="L18" s="61">
        <v>144752.80551000001</v>
      </c>
      <c r="M18" s="27">
        <f t="shared" si="4"/>
        <v>3.6723027771379155</v>
      </c>
      <c r="N18" s="61">
        <v>443855.47641</v>
      </c>
      <c r="O18" s="27">
        <f t="shared" si="5"/>
        <v>3.8542198826957783</v>
      </c>
      <c r="P18" s="61">
        <v>403304.83661000006</v>
      </c>
      <c r="Q18" s="27">
        <f t="shared" si="6"/>
        <v>2.4182805017783777</v>
      </c>
      <c r="R18" s="37">
        <v>53.392973328547654</v>
      </c>
      <c r="S18" s="27">
        <f t="shared" si="7"/>
        <v>4.8045260488437531</v>
      </c>
      <c r="T18" s="61">
        <v>100969008528</v>
      </c>
      <c r="U18" s="27">
        <f t="shared" si="8"/>
        <v>1.2717151268670162</v>
      </c>
      <c r="V18" s="61">
        <v>14846416573</v>
      </c>
      <c r="W18" s="39">
        <f t="shared" si="9"/>
        <v>1.012437307560403</v>
      </c>
      <c r="X18" s="15">
        <v>0.35799999999999998</v>
      </c>
      <c r="Y18" s="30">
        <f t="shared" si="10"/>
        <v>3.1084337349397595</v>
      </c>
      <c r="Z18" s="23">
        <v>72.180000000000007</v>
      </c>
      <c r="AA18" s="23">
        <f t="shared" si="11"/>
        <v>4.2390540108660923</v>
      </c>
      <c r="AB18" s="33">
        <v>99.87</v>
      </c>
      <c r="AC18" s="32">
        <f t="shared" si="12"/>
        <v>5.9849292835613266</v>
      </c>
      <c r="AD18" s="33">
        <v>10.58</v>
      </c>
      <c r="AE18" s="32">
        <f t="shared" si="13"/>
        <v>4.4522265456117598</v>
      </c>
      <c r="AF18" s="33">
        <v>73.650000000000006</v>
      </c>
      <c r="AG18" s="33">
        <f t="shared" si="14"/>
        <v>4.7498218104062726</v>
      </c>
      <c r="AH18" s="33">
        <v>93.82</v>
      </c>
      <c r="AI18" s="33">
        <f t="shared" si="15"/>
        <v>5.2894362861203224</v>
      </c>
      <c r="AJ18" s="23">
        <v>7.53</v>
      </c>
      <c r="AK18" s="23">
        <f t="shared" si="16"/>
        <v>1.9977324263038547</v>
      </c>
      <c r="AL18" s="62">
        <v>74.23</v>
      </c>
      <c r="AM18" s="34">
        <f t="shared" si="17"/>
        <v>5.6584158415841594</v>
      </c>
      <c r="AN18" s="33">
        <v>97.77</v>
      </c>
      <c r="AO18" s="35">
        <f t="shared" si="18"/>
        <v>5.5673549655850536</v>
      </c>
      <c r="AP18" s="33">
        <v>79.84</v>
      </c>
      <c r="AQ18" s="33">
        <f t="shared" si="19"/>
        <v>4.8311907983761841</v>
      </c>
      <c r="AR18" s="33">
        <v>59.35</v>
      </c>
      <c r="AS18" s="20">
        <f t="shared" si="20"/>
        <v>3.6193795747647264</v>
      </c>
      <c r="AT18" s="33">
        <v>65.79417736538808</v>
      </c>
      <c r="AU18" s="32">
        <f t="shared" si="21"/>
        <v>0.45821842345634223</v>
      </c>
      <c r="AV18" s="20">
        <v>1.0039971302654505</v>
      </c>
      <c r="AW18" s="20">
        <f t="shared" si="22"/>
        <v>2.8499188214613329</v>
      </c>
      <c r="AX18" s="20">
        <v>0.94830529139234343</v>
      </c>
      <c r="AY18" s="20">
        <f t="shared" si="23"/>
        <v>2.7341122022088156</v>
      </c>
      <c r="AZ18" s="20">
        <v>0.9306029579067121</v>
      </c>
      <c r="BA18" s="20">
        <f t="shared" si="24"/>
        <v>3.6301551447337079</v>
      </c>
      <c r="BB18" s="37">
        <v>0.94971113445378152</v>
      </c>
      <c r="BC18" s="37">
        <f t="shared" si="25"/>
        <v>4.4874601702059849</v>
      </c>
      <c r="BD18" s="32">
        <v>0.67123620041247112</v>
      </c>
      <c r="BE18" s="32">
        <f t="shared" si="26"/>
        <v>3.5253154255731753</v>
      </c>
      <c r="BF18" s="125">
        <v>51.64</v>
      </c>
      <c r="BG18" s="38">
        <f t="shared" si="27"/>
        <v>3.3982900943396226</v>
      </c>
      <c r="BH18" s="128">
        <v>84.81</v>
      </c>
      <c r="BI18" s="38">
        <f t="shared" si="28"/>
        <v>4.2610379550735864</v>
      </c>
      <c r="BJ18" s="129">
        <v>50.08</v>
      </c>
      <c r="BK18" s="38">
        <f t="shared" si="29"/>
        <v>2.6870188478895671</v>
      </c>
      <c r="BP18" s="20">
        <v>9</v>
      </c>
      <c r="BQ18" s="20">
        <v>9.1</v>
      </c>
      <c r="BR18" s="20" t="s">
        <v>82</v>
      </c>
      <c r="BS18" s="20">
        <v>2016</v>
      </c>
      <c r="BT18" s="20">
        <f t="shared" si="30"/>
        <v>2.0121158413912492</v>
      </c>
      <c r="BU18" s="20">
        <f t="shared" si="31"/>
        <v>3.6054974971647726</v>
      </c>
      <c r="BV18" s="32">
        <f t="shared" si="33"/>
        <v>4.5800349029660934</v>
      </c>
      <c r="BW18" s="20">
        <f t="shared" si="34"/>
        <v>0.67070528046374978</v>
      </c>
      <c r="BX18" s="20">
        <f t="shared" si="32"/>
        <v>1.2018324990549243</v>
      </c>
      <c r="BY18" s="20">
        <f t="shared" si="32"/>
        <v>1.5266783009886977</v>
      </c>
      <c r="BZ18" s="20">
        <f t="shared" si="35"/>
        <v>3.3992160805073715</v>
      </c>
      <c r="CA18" s="20">
        <f t="shared" si="36"/>
        <v>1.5933816557735234</v>
      </c>
      <c r="CB18" s="20">
        <f t="shared" si="36"/>
        <v>0.97453740580132076</v>
      </c>
      <c r="CC18" s="20">
        <f t="shared" si="37"/>
        <v>2.5679190615748442</v>
      </c>
      <c r="CD18" s="20">
        <f t="shared" si="38"/>
        <v>5.1358381231496884</v>
      </c>
      <c r="CE18" s="137">
        <f t="shared" si="39"/>
        <v>2.5858066640235462</v>
      </c>
      <c r="CF18" s="137">
        <f t="shared" si="40"/>
        <v>3.1958637263864151</v>
      </c>
    </row>
    <row r="19" spans="1:84" ht="15" x14ac:dyDescent="0.35">
      <c r="A19" s="20">
        <v>14</v>
      </c>
      <c r="B19" s="20" t="s">
        <v>87</v>
      </c>
      <c r="C19" s="20">
        <v>2019</v>
      </c>
      <c r="D19" s="20">
        <v>5.48</v>
      </c>
      <c r="E19" s="20">
        <f t="shared" si="0"/>
        <v>5.6317512274959078</v>
      </c>
      <c r="F19" s="22">
        <v>129.89731952898683</v>
      </c>
      <c r="G19" s="22">
        <f t="shared" si="1"/>
        <v>3.2050794863463357</v>
      </c>
      <c r="H19" s="20">
        <v>45.234315948601676</v>
      </c>
      <c r="I19" s="23">
        <f t="shared" si="2"/>
        <v>5.1548194478700475</v>
      </c>
      <c r="J19" s="72">
        <v>169027340395.34</v>
      </c>
      <c r="K19" s="25">
        <f t="shared" si="3"/>
        <v>1</v>
      </c>
      <c r="L19" s="61">
        <v>8741.3428999999996</v>
      </c>
      <c r="M19" s="27">
        <f t="shared" si="4"/>
        <v>1.0858737396526212</v>
      </c>
      <c r="N19" s="61">
        <v>24890.967199999999</v>
      </c>
      <c r="O19" s="27">
        <f t="shared" si="5"/>
        <v>1.1354822602091916</v>
      </c>
      <c r="P19" s="61">
        <v>70855.233700000012</v>
      </c>
      <c r="Q19" s="27">
        <f t="shared" si="6"/>
        <v>1.209730201578576</v>
      </c>
      <c r="R19" s="37">
        <v>6.4626512815497525</v>
      </c>
      <c r="S19" s="27">
        <f t="shared" si="7"/>
        <v>1.4834812787580314</v>
      </c>
      <c r="T19" s="61">
        <v>59009794288</v>
      </c>
      <c r="U19" s="27">
        <f t="shared" si="8"/>
        <v>1.1260165201714967</v>
      </c>
      <c r="V19" s="61">
        <v>55637156104</v>
      </c>
      <c r="W19" s="39">
        <f t="shared" si="9"/>
        <v>1.0528715359900633</v>
      </c>
      <c r="X19" s="73">
        <v>0.42799999999999999</v>
      </c>
      <c r="Y19" s="30">
        <f t="shared" si="10"/>
        <v>1</v>
      </c>
      <c r="Z19" s="23">
        <v>73.59</v>
      </c>
      <c r="AA19" s="23">
        <f t="shared" si="11"/>
        <v>4.4643656120166186</v>
      </c>
      <c r="AB19" s="33">
        <v>99.57</v>
      </c>
      <c r="AC19" s="32">
        <f t="shared" si="12"/>
        <v>5.9501507071643855</v>
      </c>
      <c r="AD19" s="33">
        <v>11.44</v>
      </c>
      <c r="AE19" s="32">
        <f t="shared" si="13"/>
        <v>4.2663207955036757</v>
      </c>
      <c r="AF19" s="59">
        <v>91.19</v>
      </c>
      <c r="AG19" s="33">
        <f t="shared" si="14"/>
        <v>6</v>
      </c>
      <c r="AH19" s="33">
        <v>94.94</v>
      </c>
      <c r="AI19" s="33">
        <f t="shared" si="15"/>
        <v>5.4220748460445289</v>
      </c>
      <c r="AJ19" s="63">
        <v>9.3800000000000008</v>
      </c>
      <c r="AK19" s="23">
        <f t="shared" si="16"/>
        <v>4.0952380952380958</v>
      </c>
      <c r="AL19" s="74">
        <v>74.92</v>
      </c>
      <c r="AM19" s="34">
        <f t="shared" si="17"/>
        <v>6</v>
      </c>
      <c r="AN19" s="59">
        <v>99.53</v>
      </c>
      <c r="AO19" s="35">
        <f t="shared" si="18"/>
        <v>6</v>
      </c>
      <c r="AP19" s="33">
        <v>84.04</v>
      </c>
      <c r="AQ19" s="33">
        <f t="shared" si="19"/>
        <v>5.5416102841677954</v>
      </c>
      <c r="AR19" s="33">
        <v>70.489999999999995</v>
      </c>
      <c r="AS19" s="20">
        <f t="shared" si="20"/>
        <v>5.5608225862669904</v>
      </c>
      <c r="AT19" s="33">
        <v>70.40571038409702</v>
      </c>
      <c r="AU19" s="32">
        <f t="shared" si="21"/>
        <v>0.75433648645735374</v>
      </c>
      <c r="AV19" s="54">
        <v>1</v>
      </c>
      <c r="AW19" s="20">
        <f t="shared" si="22"/>
        <v>2.5342796846323461</v>
      </c>
      <c r="AX19" s="54">
        <v>1</v>
      </c>
      <c r="AY19" s="20">
        <f t="shared" si="23"/>
        <v>4.4326702442250561</v>
      </c>
      <c r="AZ19" s="54">
        <v>1</v>
      </c>
      <c r="BA19" s="20">
        <f t="shared" si="24"/>
        <v>5.1329361761103511</v>
      </c>
      <c r="BB19" s="52">
        <v>0.95270974465867631</v>
      </c>
      <c r="BC19" s="37">
        <f t="shared" si="25"/>
        <v>6</v>
      </c>
      <c r="BD19" s="32">
        <v>0.78438071995118974</v>
      </c>
      <c r="BE19" s="32">
        <f t="shared" si="26"/>
        <v>5.6225964686815697</v>
      </c>
      <c r="BF19" s="127">
        <v>35.369999999999997</v>
      </c>
      <c r="BG19" s="38">
        <f t="shared" si="27"/>
        <v>1</v>
      </c>
      <c r="BH19" s="128">
        <v>85.19</v>
      </c>
      <c r="BI19" s="38">
        <f t="shared" si="28"/>
        <v>4.3346243222308276</v>
      </c>
      <c r="BJ19" s="129">
        <v>32.69</v>
      </c>
      <c r="BK19" s="38">
        <f t="shared" si="29"/>
        <v>1.5329174409344304</v>
      </c>
      <c r="BP19" s="20">
        <v>10</v>
      </c>
      <c r="BQ19" s="20">
        <v>10.1</v>
      </c>
      <c r="BR19" s="20" t="s">
        <v>83</v>
      </c>
      <c r="BS19" s="20">
        <v>2016</v>
      </c>
      <c r="BT19" s="20">
        <f t="shared" si="30"/>
        <v>2.3780530447982917</v>
      </c>
      <c r="BU19" s="20">
        <f t="shared" si="31"/>
        <v>3.8058332191217725</v>
      </c>
      <c r="BV19" s="32">
        <f t="shared" si="33"/>
        <v>4.1390741740533654</v>
      </c>
      <c r="BW19" s="20">
        <f t="shared" si="34"/>
        <v>0.79268434826609724</v>
      </c>
      <c r="BX19" s="20">
        <f t="shared" si="32"/>
        <v>1.2686110730405908</v>
      </c>
      <c r="BY19" s="20">
        <f t="shared" si="32"/>
        <v>1.3796913913511217</v>
      </c>
      <c r="BZ19" s="20">
        <f t="shared" si="35"/>
        <v>3.44098681265781</v>
      </c>
      <c r="CA19" s="20">
        <f t="shared" si="36"/>
        <v>1.4277801743234808</v>
      </c>
      <c r="CB19" s="20">
        <f t="shared" si="36"/>
        <v>0.33324095493159289</v>
      </c>
      <c r="CC19" s="20">
        <f t="shared" si="37"/>
        <v>1.7610211292550737</v>
      </c>
      <c r="CD19" s="20">
        <f t="shared" si="38"/>
        <v>3.5220422585101474</v>
      </c>
      <c r="CE19" s="137">
        <f t="shared" si="39"/>
        <v>4.2208153965193373</v>
      </c>
      <c r="CF19" s="137">
        <f t="shared" si="40"/>
        <v>3.6359439586231916</v>
      </c>
    </row>
    <row r="20" spans="1:84" ht="15" x14ac:dyDescent="0.35">
      <c r="A20" s="20">
        <v>15</v>
      </c>
      <c r="B20" s="20" t="s">
        <v>88</v>
      </c>
      <c r="C20" s="20">
        <v>2019</v>
      </c>
      <c r="D20" s="20">
        <v>5</v>
      </c>
      <c r="E20" s="20">
        <f t="shared" si="0"/>
        <v>5.5335515548281506</v>
      </c>
      <c r="F20" s="22">
        <v>93.57312398765896</v>
      </c>
      <c r="G20" s="22">
        <f t="shared" si="1"/>
        <v>2.4705392532119674</v>
      </c>
      <c r="H20" s="15">
        <v>43.68</v>
      </c>
      <c r="I20" s="23">
        <f t="shared" si="2"/>
        <v>5.5101239367202481</v>
      </c>
      <c r="J20" s="60">
        <v>2532985154578.4102</v>
      </c>
      <c r="K20" s="25">
        <f t="shared" si="3"/>
        <v>3.3483611382281313</v>
      </c>
      <c r="L20" s="61">
        <v>249435.91000000003</v>
      </c>
      <c r="M20" s="27">
        <f t="shared" si="4"/>
        <v>5.6629836799924682</v>
      </c>
      <c r="N20" s="61">
        <v>658714.19999999995</v>
      </c>
      <c r="O20" s="27">
        <f t="shared" si="5"/>
        <v>5.248477588306792</v>
      </c>
      <c r="P20" s="61">
        <v>1209354.9594100001</v>
      </c>
      <c r="Q20" s="27">
        <f t="shared" si="6"/>
        <v>5.3485054422176885</v>
      </c>
      <c r="R20" s="52">
        <v>70.286445537027276</v>
      </c>
      <c r="S20" s="27">
        <f t="shared" si="7"/>
        <v>6</v>
      </c>
      <c r="T20" s="61">
        <v>376150297579.85999</v>
      </c>
      <c r="U20" s="27">
        <f t="shared" si="8"/>
        <v>2.2272509044009903</v>
      </c>
      <c r="V20" s="61">
        <v>69155549295</v>
      </c>
      <c r="W20" s="39">
        <f t="shared" si="9"/>
        <v>1.0662717784120339</v>
      </c>
      <c r="X20" s="15">
        <v>0.36399999999999999</v>
      </c>
      <c r="Y20" s="30">
        <f t="shared" si="10"/>
        <v>2.927710843373494</v>
      </c>
      <c r="Z20" s="23">
        <v>73.040000000000006</v>
      </c>
      <c r="AA20" s="23">
        <f t="shared" si="11"/>
        <v>4.3764781080217334</v>
      </c>
      <c r="AB20" s="33">
        <v>99.82</v>
      </c>
      <c r="AC20" s="32">
        <f t="shared" si="12"/>
        <v>5.9791328541618354</v>
      </c>
      <c r="AD20" s="33">
        <v>10.199999999999999</v>
      </c>
      <c r="AE20" s="32">
        <f t="shared" si="13"/>
        <v>4.5343709468223086</v>
      </c>
      <c r="AF20" s="33">
        <v>66.430000000000007</v>
      </c>
      <c r="AG20" s="33">
        <f t="shared" si="14"/>
        <v>4.2352102637205995</v>
      </c>
      <c r="AH20" s="33">
        <v>94.39</v>
      </c>
      <c r="AI20" s="33">
        <f t="shared" si="15"/>
        <v>5.3569398389388923</v>
      </c>
      <c r="AJ20" s="23">
        <v>7.59</v>
      </c>
      <c r="AK20" s="23">
        <f t="shared" si="16"/>
        <v>2.0657596371882079</v>
      </c>
      <c r="AL20" s="62">
        <v>71.180000000000007</v>
      </c>
      <c r="AM20" s="34">
        <f t="shared" si="17"/>
        <v>4.1485148514851522</v>
      </c>
      <c r="AN20" s="33">
        <v>98.01</v>
      </c>
      <c r="AO20" s="35">
        <f t="shared" si="18"/>
        <v>5.6263520157325475</v>
      </c>
      <c r="AP20" s="33">
        <v>82.84</v>
      </c>
      <c r="AQ20" s="33">
        <f t="shared" si="19"/>
        <v>5.3386332882273351</v>
      </c>
      <c r="AR20" s="33">
        <v>61.77</v>
      </c>
      <c r="AS20" s="20">
        <f t="shared" si="20"/>
        <v>4.0411293133495994</v>
      </c>
      <c r="AT20" s="33">
        <v>66.946819537704158</v>
      </c>
      <c r="AU20" s="32">
        <f t="shared" si="21"/>
        <v>0.53223245870552971</v>
      </c>
      <c r="AV20" s="20">
        <v>1.0001020304050605</v>
      </c>
      <c r="AW20" s="20">
        <f t="shared" si="22"/>
        <v>2.5423366622249901</v>
      </c>
      <c r="AX20" s="20">
        <v>1.0126336248785228</v>
      </c>
      <c r="AY20" s="20">
        <f t="shared" si="23"/>
        <v>4.8477793669032927</v>
      </c>
      <c r="AZ20" s="20">
        <v>0.97333120408815088</v>
      </c>
      <c r="BA20" s="20">
        <f t="shared" si="24"/>
        <v>4.5554279795490729</v>
      </c>
      <c r="BB20" s="37">
        <v>0.94736842105263142</v>
      </c>
      <c r="BC20" s="37">
        <f t="shared" si="25"/>
        <v>3.3057636218358102</v>
      </c>
      <c r="BD20" s="32">
        <v>0.65496382398292019</v>
      </c>
      <c r="BE20" s="32">
        <f t="shared" si="26"/>
        <v>3.223685733289738</v>
      </c>
      <c r="BF20" s="125">
        <v>50.79</v>
      </c>
      <c r="BG20" s="38">
        <f t="shared" si="27"/>
        <v>3.2729952830188678</v>
      </c>
      <c r="BH20" s="128">
        <v>83.06</v>
      </c>
      <c r="BI20" s="38">
        <f t="shared" si="28"/>
        <v>3.9221533694810224</v>
      </c>
      <c r="BJ20" s="129">
        <v>50.23</v>
      </c>
      <c r="BK20" s="38">
        <f t="shared" si="29"/>
        <v>2.6969737191398986</v>
      </c>
      <c r="BP20" s="20">
        <v>11</v>
      </c>
      <c r="BQ20" s="20">
        <v>11.1</v>
      </c>
      <c r="BR20" s="20" t="s">
        <v>84</v>
      </c>
      <c r="BS20" s="20">
        <v>2016</v>
      </c>
      <c r="BT20" s="20">
        <f t="shared" si="30"/>
        <v>4.6733535336837813</v>
      </c>
      <c r="BU20" s="20">
        <f t="shared" si="31"/>
        <v>4.4541090023863594</v>
      </c>
      <c r="BV20" s="32">
        <f t="shared" si="33"/>
        <v>1.3228183962264151</v>
      </c>
      <c r="BW20" s="20">
        <f t="shared" si="34"/>
        <v>1.5577845112279272</v>
      </c>
      <c r="BX20" s="20">
        <f t="shared" si="32"/>
        <v>1.4847030007954531</v>
      </c>
      <c r="BY20" s="20">
        <f t="shared" si="32"/>
        <v>0.44093946540880502</v>
      </c>
      <c r="BZ20" s="20">
        <f t="shared" si="35"/>
        <v>3.4834269774321855</v>
      </c>
      <c r="CA20" s="20">
        <f t="shared" si="36"/>
        <v>0.21924453129742183</v>
      </c>
      <c r="CB20" s="20">
        <f t="shared" si="36"/>
        <v>3.1312906061599444</v>
      </c>
      <c r="CC20" s="20">
        <f t="shared" si="37"/>
        <v>3.3505351374573662</v>
      </c>
      <c r="CD20" s="36">
        <f t="shared" si="38"/>
        <v>6.7010702749147324</v>
      </c>
      <c r="CE20" s="137">
        <f t="shared" si="39"/>
        <v>1</v>
      </c>
      <c r="CF20" s="137">
        <f t="shared" si="40"/>
        <v>2.8625702330741394</v>
      </c>
    </row>
    <row r="21" spans="1:84" ht="15" x14ac:dyDescent="0.35">
      <c r="A21" s="20">
        <v>16</v>
      </c>
      <c r="B21" s="20" t="s">
        <v>89</v>
      </c>
      <c r="C21" s="20">
        <v>2019</v>
      </c>
      <c r="D21" s="20">
        <v>3.36</v>
      </c>
      <c r="E21" s="20">
        <f t="shared" si="0"/>
        <v>5.1980360065466442</v>
      </c>
      <c r="F21" s="22">
        <v>125.18290664788894</v>
      </c>
      <c r="G21" s="22">
        <f t="shared" si="1"/>
        <v>3.1097456218197737</v>
      </c>
      <c r="H21" s="20">
        <v>45.589654659014094</v>
      </c>
      <c r="I21" s="23">
        <f t="shared" si="2"/>
        <v>5.0735917933604506</v>
      </c>
      <c r="J21" s="60">
        <v>523698951407.5</v>
      </c>
      <c r="K21" s="25">
        <f t="shared" si="3"/>
        <v>1.3523315954018202</v>
      </c>
      <c r="L21" s="61">
        <v>27290.751869999996</v>
      </c>
      <c r="M21" s="27">
        <f t="shared" si="4"/>
        <v>1.4386140827644875</v>
      </c>
      <c r="N21" s="61">
        <v>205663.13772999996</v>
      </c>
      <c r="O21" s="27">
        <f t="shared" si="5"/>
        <v>2.3085460646951428</v>
      </c>
      <c r="P21" s="61">
        <v>223786.93824999998</v>
      </c>
      <c r="Q21" s="27">
        <f t="shared" si="6"/>
        <v>1.7656811060950885</v>
      </c>
      <c r="R21" s="37">
        <v>14.373049004078277</v>
      </c>
      <c r="S21" s="27">
        <f t="shared" si="7"/>
        <v>2.043264034124439</v>
      </c>
      <c r="T21" s="61">
        <v>87504630581</v>
      </c>
      <c r="U21" s="27">
        <f t="shared" si="8"/>
        <v>1.2249616034173409</v>
      </c>
      <c r="V21" s="61">
        <v>52027032670</v>
      </c>
      <c r="W21" s="39">
        <f t="shared" si="9"/>
        <v>1.0492929650382252</v>
      </c>
      <c r="X21" s="15">
        <v>0.36099999999999999</v>
      </c>
      <c r="Y21" s="30">
        <f t="shared" si="10"/>
        <v>3.0180722891566267</v>
      </c>
      <c r="Z21" s="23">
        <v>68.83</v>
      </c>
      <c r="AA21" s="23">
        <f t="shared" si="11"/>
        <v>3.7037392138063279</v>
      </c>
      <c r="AB21" s="33">
        <v>99.66</v>
      </c>
      <c r="AC21" s="32">
        <f t="shared" si="12"/>
        <v>5.9605842800834683</v>
      </c>
      <c r="AD21" s="33">
        <v>4.9400000000000004</v>
      </c>
      <c r="AE21" s="32">
        <f t="shared" si="13"/>
        <v>5.671422395157804</v>
      </c>
      <c r="AF21" s="33">
        <v>65.44</v>
      </c>
      <c r="AG21" s="33">
        <f t="shared" si="14"/>
        <v>4.1646471846044193</v>
      </c>
      <c r="AH21" s="33">
        <v>91.64</v>
      </c>
      <c r="AI21" s="33">
        <f t="shared" si="15"/>
        <v>5.0312648034107061</v>
      </c>
      <c r="AJ21" s="63">
        <v>8.74</v>
      </c>
      <c r="AK21" s="23">
        <f t="shared" si="16"/>
        <v>3.3696145124716548</v>
      </c>
      <c r="AL21" s="64">
        <v>69.84</v>
      </c>
      <c r="AM21" s="34">
        <f t="shared" si="17"/>
        <v>3.4851485148514882</v>
      </c>
      <c r="AN21" s="33">
        <v>97.98</v>
      </c>
      <c r="AO21" s="35">
        <f t="shared" si="18"/>
        <v>5.6189773844641104</v>
      </c>
      <c r="AP21" s="33">
        <v>81.93</v>
      </c>
      <c r="AQ21" s="33">
        <f t="shared" si="19"/>
        <v>5.1847090663058202</v>
      </c>
      <c r="AR21" s="33">
        <v>58.8</v>
      </c>
      <c r="AS21" s="20">
        <f t="shared" si="20"/>
        <v>3.5235273614499816</v>
      </c>
      <c r="AT21" s="51">
        <v>58.65820812347642</v>
      </c>
      <c r="AU21" s="32">
        <f t="shared" si="21"/>
        <v>0</v>
      </c>
      <c r="AV21" s="20">
        <v>0.99765545361875652</v>
      </c>
      <c r="AW21" s="20">
        <f t="shared" si="22"/>
        <v>2.3491392096201258</v>
      </c>
      <c r="AX21" s="20">
        <v>0.96970789758384424</v>
      </c>
      <c r="AY21" s="20">
        <f t="shared" si="23"/>
        <v>3.4373479848609669</v>
      </c>
      <c r="AZ21" s="20">
        <v>0.96953465015065288</v>
      </c>
      <c r="BA21" s="20">
        <f t="shared" si="24"/>
        <v>4.4732142558834331</v>
      </c>
      <c r="BB21" s="37">
        <v>0.94652555354407464</v>
      </c>
      <c r="BC21" s="37">
        <f t="shared" si="25"/>
        <v>2.880609770278066</v>
      </c>
      <c r="BD21" s="32">
        <v>0.55643108255546125</v>
      </c>
      <c r="BE21" s="32">
        <f t="shared" si="26"/>
        <v>1.3972530296659993</v>
      </c>
      <c r="BF21" s="125">
        <v>43.11</v>
      </c>
      <c r="BG21" s="38">
        <f t="shared" si="27"/>
        <v>2.1409198113207548</v>
      </c>
      <c r="BH21" s="128">
        <v>74.98</v>
      </c>
      <c r="BI21" s="38">
        <f t="shared" si="28"/>
        <v>2.3574748257164995</v>
      </c>
      <c r="BJ21" s="129">
        <v>39.159999999999997</v>
      </c>
      <c r="BK21" s="38">
        <f t="shared" si="29"/>
        <v>1.96230422086541</v>
      </c>
      <c r="BP21" s="20">
        <v>12</v>
      </c>
      <c r="BQ21" s="20">
        <v>12.1</v>
      </c>
      <c r="BR21" s="20" t="s">
        <v>85</v>
      </c>
      <c r="BS21" s="20">
        <v>2016</v>
      </c>
      <c r="BT21" s="20">
        <f t="shared" si="30"/>
        <v>3.198169572268827</v>
      </c>
      <c r="BU21" s="20">
        <f t="shared" si="31"/>
        <v>3.6920039849154334</v>
      </c>
      <c r="BV21" s="32">
        <f t="shared" si="33"/>
        <v>2.2729914746530269</v>
      </c>
      <c r="BW21" s="20">
        <f t="shared" si="34"/>
        <v>1.0660565240896089</v>
      </c>
      <c r="BX21" s="20">
        <f t="shared" si="32"/>
        <v>1.2306679949718111</v>
      </c>
      <c r="BY21" s="20">
        <f t="shared" si="32"/>
        <v>0.75766382488434225</v>
      </c>
      <c r="BZ21" s="20">
        <f t="shared" si="35"/>
        <v>3.054388343945762</v>
      </c>
      <c r="CA21" s="20">
        <f t="shared" si="36"/>
        <v>0.49383441264660632</v>
      </c>
      <c r="CB21" s="20">
        <f t="shared" si="36"/>
        <v>1.4190125102624065</v>
      </c>
      <c r="CC21" s="20">
        <f t="shared" si="37"/>
        <v>0.92517809761580017</v>
      </c>
      <c r="CD21" s="20">
        <f t="shared" si="38"/>
        <v>2.838025020524813</v>
      </c>
      <c r="CE21" s="137">
        <f t="shared" si="39"/>
        <v>4.9138238381622799</v>
      </c>
      <c r="CF21" s="137">
        <f t="shared" si="40"/>
        <v>3.5192472174998914</v>
      </c>
    </row>
    <row r="22" spans="1:84" ht="15" x14ac:dyDescent="0.35">
      <c r="A22" s="20">
        <v>17</v>
      </c>
      <c r="B22" s="20" t="s">
        <v>90</v>
      </c>
      <c r="C22" s="20">
        <v>2019</v>
      </c>
      <c r="D22" s="20">
        <v>4.51</v>
      </c>
      <c r="E22" s="20">
        <f t="shared" si="0"/>
        <v>5.4333060556464812</v>
      </c>
      <c r="F22" s="22">
        <v>92.516483422177217</v>
      </c>
      <c r="G22" s="22">
        <f t="shared" si="1"/>
        <v>2.449172090202806</v>
      </c>
      <c r="H22" s="20">
        <v>43.782117163412124</v>
      </c>
      <c r="I22" s="23">
        <f t="shared" si="2"/>
        <v>5.4867807505542574</v>
      </c>
      <c r="J22" s="60">
        <v>267366651708.43005</v>
      </c>
      <c r="K22" s="25">
        <f t="shared" si="3"/>
        <v>1.0976904983930877</v>
      </c>
      <c r="L22" s="61">
        <v>22890.251470000003</v>
      </c>
      <c r="M22" s="27">
        <f t="shared" si="4"/>
        <v>1.3549330326851921</v>
      </c>
      <c r="N22" s="61">
        <v>27379.65393</v>
      </c>
      <c r="O22" s="27">
        <f t="shared" si="5"/>
        <v>1.1516318053250589</v>
      </c>
      <c r="P22" s="61">
        <v>112424.41960000001</v>
      </c>
      <c r="Q22" s="27">
        <f t="shared" si="6"/>
        <v>1.3608461952773467</v>
      </c>
      <c r="R22" s="37">
        <v>15.362867506748836</v>
      </c>
      <c r="S22" s="27">
        <f t="shared" si="7"/>
        <v>2.1133089734780657</v>
      </c>
      <c r="T22" s="61">
        <v>43518643346.880005</v>
      </c>
      <c r="U22" s="27">
        <f t="shared" si="8"/>
        <v>1.0722252576535367</v>
      </c>
      <c r="V22" s="61">
        <v>15046831390.800001</v>
      </c>
      <c r="W22" s="39">
        <f t="shared" si="9"/>
        <v>1.0126359707525094</v>
      </c>
      <c r="X22" s="15">
        <v>0.37</v>
      </c>
      <c r="Y22" s="30">
        <f t="shared" si="10"/>
        <v>2.7469879518072289</v>
      </c>
      <c r="Z22" s="23">
        <v>72.27</v>
      </c>
      <c r="AA22" s="23">
        <f t="shared" si="11"/>
        <v>4.2534356024288904</v>
      </c>
      <c r="AB22" s="33">
        <v>99.7</v>
      </c>
      <c r="AC22" s="32">
        <f t="shared" si="12"/>
        <v>5.9652214236030607</v>
      </c>
      <c r="AD22" s="33">
        <v>3.61</v>
      </c>
      <c r="AE22" s="32">
        <f t="shared" si="13"/>
        <v>5.9589277993947256</v>
      </c>
      <c r="AF22" s="33">
        <v>88.54</v>
      </c>
      <c r="AG22" s="33">
        <f t="shared" si="14"/>
        <v>5.8111190306486096</v>
      </c>
      <c r="AH22" s="33">
        <v>96.84</v>
      </c>
      <c r="AI22" s="33">
        <f t="shared" si="15"/>
        <v>5.6470866887730944</v>
      </c>
      <c r="AJ22" s="23">
        <v>8.84</v>
      </c>
      <c r="AK22" s="23">
        <f t="shared" si="16"/>
        <v>3.482993197278911</v>
      </c>
      <c r="AL22" s="62">
        <v>71.989999999999995</v>
      </c>
      <c r="AM22" s="34">
        <f t="shared" si="17"/>
        <v>4.5495049504950469</v>
      </c>
      <c r="AN22" s="33">
        <v>96.81</v>
      </c>
      <c r="AO22" s="35">
        <f t="shared" si="18"/>
        <v>5.3313667649950833</v>
      </c>
      <c r="AP22" s="59">
        <v>86.75</v>
      </c>
      <c r="AQ22" s="33">
        <f t="shared" si="19"/>
        <v>6</v>
      </c>
      <c r="AR22" s="59">
        <v>73.010000000000005</v>
      </c>
      <c r="AS22" s="20">
        <f t="shared" si="20"/>
        <v>6</v>
      </c>
      <c r="AT22" s="33">
        <v>72.613381299026415</v>
      </c>
      <c r="AU22" s="32">
        <f t="shared" si="21"/>
        <v>0.89609655462132065</v>
      </c>
      <c r="AV22" s="20">
        <v>1.0053874844591795</v>
      </c>
      <c r="AW22" s="20">
        <f t="shared" si="22"/>
        <v>2.9597101388443137</v>
      </c>
      <c r="AX22" s="20">
        <v>0.97935204198037873</v>
      </c>
      <c r="AY22" s="20">
        <f t="shared" si="23"/>
        <v>3.7542303015295104</v>
      </c>
      <c r="AZ22" s="20">
        <v>1.0193637621023515</v>
      </c>
      <c r="BA22" s="20">
        <f t="shared" si="24"/>
        <v>5.5522551197677235</v>
      </c>
      <c r="BB22" s="37">
        <v>0.9488428745432399</v>
      </c>
      <c r="BC22" s="37">
        <f t="shared" si="25"/>
        <v>4.0494980452309326</v>
      </c>
      <c r="BD22" s="76">
        <v>0.80474095796676437</v>
      </c>
      <c r="BE22" s="32">
        <f t="shared" si="26"/>
        <v>6</v>
      </c>
      <c r="BF22" s="125">
        <v>65.33</v>
      </c>
      <c r="BG22" s="38">
        <f t="shared" si="27"/>
        <v>5.4162735849056594</v>
      </c>
      <c r="BH22" s="128">
        <v>89.85</v>
      </c>
      <c r="BI22" s="38">
        <f t="shared" si="28"/>
        <v>5.2370255615801682</v>
      </c>
      <c r="BJ22" s="129">
        <v>41.34</v>
      </c>
      <c r="BK22" s="38">
        <f t="shared" si="29"/>
        <v>2.1069816830368997</v>
      </c>
      <c r="BP22" s="20">
        <v>13</v>
      </c>
      <c r="BQ22" s="20">
        <v>13.1</v>
      </c>
      <c r="BR22" s="20" t="s">
        <v>86</v>
      </c>
      <c r="BS22" s="20">
        <v>2016</v>
      </c>
      <c r="BT22" s="20">
        <f t="shared" si="30"/>
        <v>3.0935741601461411</v>
      </c>
      <c r="BU22" s="20">
        <f t="shared" si="31"/>
        <v>3.9765447021286402</v>
      </c>
      <c r="BV22" s="32">
        <f t="shared" si="33"/>
        <v>3.4487822991009254</v>
      </c>
      <c r="BW22" s="20">
        <f t="shared" si="34"/>
        <v>1.0311913867153804</v>
      </c>
      <c r="BX22" s="20">
        <f t="shared" si="32"/>
        <v>1.3255149007095468</v>
      </c>
      <c r="BY22" s="20">
        <f t="shared" si="32"/>
        <v>1.1495940997003085</v>
      </c>
      <c r="BZ22" s="20">
        <f t="shared" si="35"/>
        <v>3.5063003871252358</v>
      </c>
      <c r="CA22" s="20">
        <f t="shared" si="36"/>
        <v>0.88297054198249914</v>
      </c>
      <c r="CB22" s="20">
        <f t="shared" si="36"/>
        <v>0.52776240302771482</v>
      </c>
      <c r="CC22" s="20">
        <f t="shared" si="37"/>
        <v>0.35520813895478431</v>
      </c>
      <c r="CD22" s="41">
        <f t="shared" si="38"/>
        <v>1.7659410839649983</v>
      </c>
      <c r="CE22" s="137">
        <f t="shared" si="39"/>
        <v>6</v>
      </c>
      <c r="CF22" s="137">
        <f t="shared" si="40"/>
        <v>4.1297252903439272</v>
      </c>
    </row>
    <row r="23" spans="1:84" ht="15" x14ac:dyDescent="0.35">
      <c r="A23" s="20">
        <v>18</v>
      </c>
      <c r="B23" s="20" t="s">
        <v>91</v>
      </c>
      <c r="C23" s="20">
        <v>2019</v>
      </c>
      <c r="D23" s="20">
        <v>2.73</v>
      </c>
      <c r="E23" s="20">
        <f t="shared" si="0"/>
        <v>5.0691489361702127</v>
      </c>
      <c r="F23" s="22">
        <v>83.921244639373072</v>
      </c>
      <c r="G23" s="22">
        <f t="shared" si="1"/>
        <v>2.2753609815112652</v>
      </c>
      <c r="H23" s="23">
        <v>52.49</v>
      </c>
      <c r="I23" s="23">
        <f t="shared" si="2"/>
        <v>3.4962267303084182</v>
      </c>
      <c r="J23" s="60">
        <v>350713808967.99768</v>
      </c>
      <c r="K23" s="25">
        <f t="shared" si="3"/>
        <v>1.1804877564134459</v>
      </c>
      <c r="L23" s="61">
        <v>34564.24093</v>
      </c>
      <c r="M23" s="27">
        <f t="shared" si="4"/>
        <v>1.5769286258744186</v>
      </c>
      <c r="N23" s="61">
        <v>15030.07402</v>
      </c>
      <c r="O23" s="27">
        <f t="shared" si="5"/>
        <v>1.0714931138962047</v>
      </c>
      <c r="P23" s="61">
        <v>44275.41689</v>
      </c>
      <c r="Q23" s="27">
        <f t="shared" si="6"/>
        <v>1.1131048926481348</v>
      </c>
      <c r="R23" s="37">
        <v>0.4734618595332441</v>
      </c>
      <c r="S23" s="27">
        <f t="shared" si="7"/>
        <v>1.0596536692410619</v>
      </c>
      <c r="T23" s="61">
        <v>66749382356</v>
      </c>
      <c r="U23" s="27">
        <f t="shared" si="8"/>
        <v>1.1528913608549973</v>
      </c>
      <c r="V23" s="61">
        <v>72069116064.99881</v>
      </c>
      <c r="W23" s="39">
        <f t="shared" si="9"/>
        <v>1.0691598806057601</v>
      </c>
      <c r="X23" s="15">
        <v>0.374</v>
      </c>
      <c r="Y23" s="30">
        <f t="shared" si="10"/>
        <v>2.6265060240963853</v>
      </c>
      <c r="Z23" s="77">
        <v>51.91</v>
      </c>
      <c r="AA23" s="23">
        <f t="shared" si="11"/>
        <v>1</v>
      </c>
      <c r="AB23" s="33">
        <v>99.52</v>
      </c>
      <c r="AC23" s="32">
        <f t="shared" si="12"/>
        <v>5.9443542777648961</v>
      </c>
      <c r="AD23" s="33">
        <v>13.88</v>
      </c>
      <c r="AE23" s="32">
        <f t="shared" si="13"/>
        <v>3.7388672719412019</v>
      </c>
      <c r="AF23" s="33">
        <v>71.08</v>
      </c>
      <c r="AG23" s="33">
        <f t="shared" si="14"/>
        <v>4.5666429080541695</v>
      </c>
      <c r="AH23" s="33">
        <v>93.93</v>
      </c>
      <c r="AI23" s="33">
        <f t="shared" si="15"/>
        <v>5.3024632875414506</v>
      </c>
      <c r="AJ23" s="63">
        <v>7.27</v>
      </c>
      <c r="AK23" s="23">
        <f t="shared" si="16"/>
        <v>1.7029478458049878</v>
      </c>
      <c r="AL23" s="64">
        <v>66.28</v>
      </c>
      <c r="AM23" s="34">
        <f t="shared" si="17"/>
        <v>1.7227722772277261</v>
      </c>
      <c r="AN23" s="33">
        <v>98.87</v>
      </c>
      <c r="AO23" s="35">
        <f t="shared" si="18"/>
        <v>5.837758112094396</v>
      </c>
      <c r="AP23" s="33">
        <v>83.92</v>
      </c>
      <c r="AQ23" s="33">
        <f t="shared" si="19"/>
        <v>5.5213125845737485</v>
      </c>
      <c r="AR23" s="33">
        <v>66.040000000000006</v>
      </c>
      <c r="AS23" s="20">
        <f t="shared" si="20"/>
        <v>4.7852910421749737</v>
      </c>
      <c r="AT23" s="33">
        <v>67.193032701173692</v>
      </c>
      <c r="AU23" s="32">
        <f t="shared" si="21"/>
        <v>0.54804242141341053</v>
      </c>
      <c r="AV23" s="20">
        <v>0.99828196058615459</v>
      </c>
      <c r="AW23" s="20">
        <f t="shared" si="22"/>
        <v>2.398612232832841</v>
      </c>
      <c r="AX23" s="20">
        <v>1.0159817351598173</v>
      </c>
      <c r="AY23" s="20">
        <f t="shared" si="23"/>
        <v>4.9577898456741814</v>
      </c>
      <c r="AZ23" s="20">
        <v>1.0047055251973285</v>
      </c>
      <c r="BA23" s="20">
        <f t="shared" si="24"/>
        <v>5.2348335163414266</v>
      </c>
      <c r="BB23" s="37">
        <v>0.94366197183098588</v>
      </c>
      <c r="BC23" s="37">
        <f t="shared" si="25"/>
        <v>1.4361801509009426</v>
      </c>
      <c r="BD23" s="32">
        <v>0.68778170300889263</v>
      </c>
      <c r="BE23" s="32">
        <f t="shared" si="26"/>
        <v>3.8320078671129605</v>
      </c>
      <c r="BF23" s="125">
        <v>40.229999999999997</v>
      </c>
      <c r="BG23" s="38">
        <f t="shared" si="27"/>
        <v>1.7163915094339619</v>
      </c>
      <c r="BH23" s="128">
        <v>87.51</v>
      </c>
      <c r="BI23" s="38">
        <f t="shared" si="28"/>
        <v>4.7838884585592565</v>
      </c>
      <c r="BJ23" s="129">
        <v>65.67</v>
      </c>
      <c r="BK23" s="38">
        <f t="shared" si="29"/>
        <v>3.7216617998407222</v>
      </c>
      <c r="BP23" s="20">
        <v>14</v>
      </c>
      <c r="BQ23" s="20">
        <v>14.1</v>
      </c>
      <c r="BR23" s="20" t="s">
        <v>87</v>
      </c>
      <c r="BS23" s="20">
        <v>2016</v>
      </c>
      <c r="BT23" s="20">
        <f t="shared" si="30"/>
        <v>2.2085105698072272</v>
      </c>
      <c r="BU23" s="20">
        <f t="shared" si="31"/>
        <v>4.5622453335569544</v>
      </c>
      <c r="BV23" s="32">
        <f t="shared" si="33"/>
        <v>2.2891805877217526</v>
      </c>
      <c r="BW23" s="20">
        <f t="shared" si="34"/>
        <v>0.73617018993574235</v>
      </c>
      <c r="BX23" s="20">
        <f t="shared" si="32"/>
        <v>1.5207484445189847</v>
      </c>
      <c r="BY23" s="20">
        <f t="shared" si="32"/>
        <v>0.76306019590725083</v>
      </c>
      <c r="BZ23" s="20">
        <f t="shared" si="35"/>
        <v>3.0199788303619779</v>
      </c>
      <c r="CA23" s="20">
        <f t="shared" si="36"/>
        <v>2.3537347637497272</v>
      </c>
      <c r="CB23" s="20">
        <f t="shared" si="36"/>
        <v>2.2730647458352018</v>
      </c>
      <c r="CC23" s="20">
        <f t="shared" si="37"/>
        <v>8.0670017914525438E-2</v>
      </c>
      <c r="CD23" s="137">
        <f t="shared" si="38"/>
        <v>4.7074695274994545</v>
      </c>
      <c r="CE23" s="137">
        <f t="shared" si="39"/>
        <v>3.0198060377742837</v>
      </c>
      <c r="CF23" s="137">
        <f t="shared" si="40"/>
        <v>3.0199356322150543</v>
      </c>
    </row>
    <row r="24" spans="1:84" ht="15" x14ac:dyDescent="0.35">
      <c r="A24" s="20">
        <v>19</v>
      </c>
      <c r="B24" s="20" t="s">
        <v>92</v>
      </c>
      <c r="C24" s="20">
        <v>2019</v>
      </c>
      <c r="D24" s="20">
        <v>3.61</v>
      </c>
      <c r="E24" s="20">
        <f t="shared" si="0"/>
        <v>5.2491816693944351</v>
      </c>
      <c r="F24" s="22">
        <v>71.676556327439158</v>
      </c>
      <c r="G24" s="22">
        <f t="shared" si="1"/>
        <v>2.027751472938049</v>
      </c>
      <c r="H24" s="36">
        <v>63.41</v>
      </c>
      <c r="I24" s="23">
        <f t="shared" si="2"/>
        <v>1</v>
      </c>
      <c r="J24" s="60">
        <v>301492083818</v>
      </c>
      <c r="K24" s="25">
        <f t="shared" si="3"/>
        <v>1.1315907812621586</v>
      </c>
      <c r="L24" s="61">
        <v>19434.521489999999</v>
      </c>
      <c r="M24" s="27">
        <f t="shared" si="4"/>
        <v>1.2892179804795603</v>
      </c>
      <c r="N24" s="61">
        <v>8591.7664999999997</v>
      </c>
      <c r="O24" s="27">
        <f t="shared" si="5"/>
        <v>1.0297137543204544</v>
      </c>
      <c r="P24" s="61">
        <v>41359.704369999999</v>
      </c>
      <c r="Q24" s="27">
        <f t="shared" si="6"/>
        <v>1.102505435736477</v>
      </c>
      <c r="R24" s="37">
        <v>27.578993404273909</v>
      </c>
      <c r="S24" s="27">
        <f t="shared" si="7"/>
        <v>2.9777884667586716</v>
      </c>
      <c r="T24" s="61">
        <v>44187587809</v>
      </c>
      <c r="U24" s="27">
        <f t="shared" si="8"/>
        <v>1.0745480913350753</v>
      </c>
      <c r="V24" s="61">
        <v>102196794789</v>
      </c>
      <c r="W24" s="39">
        <f t="shared" si="9"/>
        <v>1.0990242433897661</v>
      </c>
      <c r="X24" s="15">
        <v>0.35499999999999998</v>
      </c>
      <c r="Y24" s="30">
        <f t="shared" si="10"/>
        <v>3.1987951807228923</v>
      </c>
      <c r="Z24" s="23">
        <v>73.37</v>
      </c>
      <c r="AA24" s="23">
        <f t="shared" si="11"/>
        <v>4.4292106104186644</v>
      </c>
      <c r="AB24" s="33">
        <v>78.23</v>
      </c>
      <c r="AC24" s="32">
        <f t="shared" si="12"/>
        <v>3.476234639462092</v>
      </c>
      <c r="AD24" s="33">
        <v>20.62</v>
      </c>
      <c r="AE24" s="32">
        <f t="shared" si="13"/>
        <v>2.2818849978383051</v>
      </c>
      <c r="AF24" s="33">
        <v>53.41</v>
      </c>
      <c r="AG24" s="33">
        <f t="shared" si="14"/>
        <v>3.3071988595865998</v>
      </c>
      <c r="AH24" s="33">
        <v>82.35</v>
      </c>
      <c r="AI24" s="33">
        <f t="shared" si="15"/>
        <v>3.931075319753671</v>
      </c>
      <c r="AJ24" s="23">
        <v>7.55</v>
      </c>
      <c r="AK24" s="23">
        <f t="shared" si="16"/>
        <v>2.0204081632653055</v>
      </c>
      <c r="AL24" s="62">
        <v>66.849999999999994</v>
      </c>
      <c r="AM24" s="34">
        <f t="shared" si="17"/>
        <v>2.0049504950495045</v>
      </c>
      <c r="AN24" s="33">
        <v>96.16</v>
      </c>
      <c r="AO24" s="35">
        <f t="shared" si="18"/>
        <v>5.1715830875122899</v>
      </c>
      <c r="AP24" s="33">
        <v>69.19</v>
      </c>
      <c r="AQ24" s="33">
        <f t="shared" si="19"/>
        <v>3.0297699594046006</v>
      </c>
      <c r="AR24" s="33">
        <v>53.68</v>
      </c>
      <c r="AS24" s="20">
        <f t="shared" si="20"/>
        <v>2.631230393865458</v>
      </c>
      <c r="AT24" s="33">
        <v>68.126621402433969</v>
      </c>
      <c r="AU24" s="32">
        <f t="shared" si="21"/>
        <v>0.60799048569816327</v>
      </c>
      <c r="AV24" s="20">
        <v>0.99698889004257085</v>
      </c>
      <c r="AW24" s="20">
        <f t="shared" si="22"/>
        <v>2.2965030587177044</v>
      </c>
      <c r="AX24" s="41">
        <v>0.89552851087105156</v>
      </c>
      <c r="AY24" s="20">
        <f t="shared" si="23"/>
        <v>1</v>
      </c>
      <c r="AZ24" s="20">
        <v>0.8743683568565952</v>
      </c>
      <c r="BA24" s="20">
        <f t="shared" si="24"/>
        <v>2.412404514216238</v>
      </c>
      <c r="BB24" s="37">
        <v>0.94433948553989244</v>
      </c>
      <c r="BC24" s="37">
        <f t="shared" si="25"/>
        <v>1.7779272937205954</v>
      </c>
      <c r="BD24" s="32">
        <v>0.74151039026862653</v>
      </c>
      <c r="BE24" s="32">
        <f t="shared" si="26"/>
        <v>4.8279390683796581</v>
      </c>
      <c r="BF24" s="125">
        <v>59.48</v>
      </c>
      <c r="BG24" s="38">
        <f t="shared" si="27"/>
        <v>4.5539504716981121</v>
      </c>
      <c r="BH24" s="128">
        <v>88.18</v>
      </c>
      <c r="BI24" s="38">
        <f t="shared" si="28"/>
        <v>4.9136328427575524</v>
      </c>
      <c r="BJ24" s="129">
        <v>63.42</v>
      </c>
      <c r="BK24" s="38">
        <f t="shared" si="29"/>
        <v>3.5723387310857451</v>
      </c>
      <c r="BP24" s="20">
        <v>15</v>
      </c>
      <c r="BQ24" s="20">
        <v>15.1</v>
      </c>
      <c r="BR24" s="20" t="s">
        <v>88</v>
      </c>
      <c r="BS24" s="20">
        <v>2016</v>
      </c>
      <c r="BT24" s="20">
        <f t="shared" si="30"/>
        <v>4.2416065276318466</v>
      </c>
      <c r="BU24" s="20">
        <f t="shared" si="31"/>
        <v>3.8207450281696604</v>
      </c>
      <c r="BV24" s="32">
        <f t="shared" si="33"/>
        <v>3.2973741238799299</v>
      </c>
      <c r="BW24" s="20">
        <f t="shared" si="34"/>
        <v>1.413868842543949</v>
      </c>
      <c r="BX24" s="20">
        <f t="shared" si="32"/>
        <v>1.2735816760565535</v>
      </c>
      <c r="BY24" s="20">
        <f t="shared" si="32"/>
        <v>1.0991247079599766</v>
      </c>
      <c r="BZ24" s="20">
        <f t="shared" si="35"/>
        <v>3.7865752265604788</v>
      </c>
      <c r="CA24" s="20">
        <f t="shared" si="36"/>
        <v>0.42086149946218621</v>
      </c>
      <c r="CB24" s="20">
        <f t="shared" si="36"/>
        <v>0.52337090428973054</v>
      </c>
      <c r="CC24" s="20">
        <f t="shared" si="37"/>
        <v>0.94423240375191675</v>
      </c>
      <c r="CD24" s="20">
        <f t="shared" si="38"/>
        <v>1.8884648075038335</v>
      </c>
      <c r="CE24" s="137">
        <f t="shared" si="39"/>
        <v>5.8758657384658495</v>
      </c>
      <c r="CF24" s="36">
        <f t="shared" si="40"/>
        <v>4.3088978545368217</v>
      </c>
    </row>
    <row r="25" spans="1:84" x14ac:dyDescent="0.35">
      <c r="A25" s="20">
        <v>20</v>
      </c>
      <c r="B25" s="20" t="s">
        <v>93</v>
      </c>
      <c r="C25" s="20">
        <v>2019</v>
      </c>
      <c r="D25" s="20">
        <v>3.69</v>
      </c>
      <c r="E25" s="20">
        <f t="shared" si="0"/>
        <v>5.265548281505728</v>
      </c>
      <c r="F25" s="22">
        <v>20.863958814741125</v>
      </c>
      <c r="G25" s="22">
        <f t="shared" si="1"/>
        <v>1.0002298260876801</v>
      </c>
      <c r="H25" s="20">
        <v>49.95</v>
      </c>
      <c r="I25" s="23">
        <f t="shared" si="2"/>
        <v>4.0768508965156878</v>
      </c>
      <c r="J25" s="60">
        <v>484093749037.73999</v>
      </c>
      <c r="K25" s="25">
        <f t="shared" si="3"/>
        <v>1.3129876961330653</v>
      </c>
      <c r="L25" s="61">
        <v>38632.016750000003</v>
      </c>
      <c r="M25" s="27">
        <f t="shared" si="4"/>
        <v>1.6542824995622309</v>
      </c>
      <c r="N25" s="61">
        <v>36898.76827</v>
      </c>
      <c r="O25" s="27">
        <f t="shared" si="5"/>
        <v>1.213403085994414</v>
      </c>
      <c r="P25" s="61">
        <v>61712.303129999993</v>
      </c>
      <c r="Q25" s="27">
        <f t="shared" si="6"/>
        <v>1.1764930089684504</v>
      </c>
      <c r="R25" s="37">
        <v>23.837881171395178</v>
      </c>
      <c r="S25" s="27">
        <f t="shared" si="7"/>
        <v>2.7130470229888348</v>
      </c>
      <c r="T25" s="61">
        <v>45898322716</v>
      </c>
      <c r="U25" s="27">
        <f t="shared" si="8"/>
        <v>1.0804884240341008</v>
      </c>
      <c r="V25" s="69">
        <v>2299448500</v>
      </c>
      <c r="W25" s="39">
        <f t="shared" si="9"/>
        <v>1</v>
      </c>
      <c r="X25" s="15">
        <v>0.318</v>
      </c>
      <c r="Y25" s="30">
        <f t="shared" si="10"/>
        <v>4.3132530120481931</v>
      </c>
      <c r="Z25" s="23">
        <v>68.069999999999993</v>
      </c>
      <c r="AA25" s="23">
        <f t="shared" si="11"/>
        <v>3.5822946628315746</v>
      </c>
      <c r="AB25" s="33">
        <v>91.57</v>
      </c>
      <c r="AC25" s="32">
        <f t="shared" si="12"/>
        <v>5.0227220032459998</v>
      </c>
      <c r="AD25" s="33">
        <v>7.28</v>
      </c>
      <c r="AE25" s="32">
        <f t="shared" si="13"/>
        <v>5.1655858192823176</v>
      </c>
      <c r="AF25" s="33">
        <v>60.51</v>
      </c>
      <c r="AG25" s="33">
        <f t="shared" si="14"/>
        <v>3.8132573057733423</v>
      </c>
      <c r="AH25" s="33">
        <v>77.069999999999993</v>
      </c>
      <c r="AI25" s="33">
        <f t="shared" si="15"/>
        <v>3.3057792515395543</v>
      </c>
      <c r="AJ25" s="63">
        <v>7.31</v>
      </c>
      <c r="AK25" s="23">
        <f t="shared" si="16"/>
        <v>1.7482993197278902</v>
      </c>
      <c r="AL25" s="64">
        <v>70.56</v>
      </c>
      <c r="AM25" s="34">
        <f t="shared" si="17"/>
        <v>3.8415841584158437</v>
      </c>
      <c r="AN25" s="33">
        <v>97.09</v>
      </c>
      <c r="AO25" s="35">
        <f t="shared" si="18"/>
        <v>5.4001966568338258</v>
      </c>
      <c r="AP25" s="33">
        <v>66.67</v>
      </c>
      <c r="AQ25" s="33">
        <f t="shared" si="19"/>
        <v>2.6035182679296351</v>
      </c>
      <c r="AR25" s="33">
        <v>51.21</v>
      </c>
      <c r="AS25" s="20">
        <f t="shared" si="20"/>
        <v>2.2007668177065178</v>
      </c>
      <c r="AT25" s="33">
        <v>65.531976708346704</v>
      </c>
      <c r="AU25" s="32">
        <f t="shared" si="21"/>
        <v>0.44138186382081745</v>
      </c>
      <c r="AV25" s="20">
        <v>0.99839999999999995</v>
      </c>
      <c r="AW25" s="20">
        <f t="shared" si="22"/>
        <v>2.4079333848152995</v>
      </c>
      <c r="AX25" s="20">
        <v>0.89959999999999996</v>
      </c>
      <c r="AY25" s="20">
        <f t="shared" si="23"/>
        <v>1.133778887418522</v>
      </c>
      <c r="AZ25" s="20">
        <v>0.87849999999999995</v>
      </c>
      <c r="BA25" s="20">
        <f t="shared" si="24"/>
        <v>2.50187453710251</v>
      </c>
      <c r="BB25" s="37">
        <v>0.94651964162646451</v>
      </c>
      <c r="BC25" s="37">
        <f t="shared" si="25"/>
        <v>2.8776277185124925</v>
      </c>
      <c r="BD25" s="32">
        <v>0.63515136953387796</v>
      </c>
      <c r="BE25" s="32">
        <f t="shared" si="26"/>
        <v>2.8564360838782576</v>
      </c>
      <c r="BF25" s="126">
        <v>50</v>
      </c>
      <c r="BG25" s="38">
        <f t="shared" si="27"/>
        <v>3.1565448113207544</v>
      </c>
      <c r="BH25" s="128">
        <v>90.04</v>
      </c>
      <c r="BI25" s="38">
        <f t="shared" si="28"/>
        <v>5.2738187451587919</v>
      </c>
      <c r="BJ25" s="129">
        <v>59.76</v>
      </c>
      <c r="BK25" s="38">
        <f t="shared" si="29"/>
        <v>3.3294398725776473</v>
      </c>
      <c r="BP25" s="20">
        <v>16</v>
      </c>
      <c r="BQ25" s="20">
        <v>16.100000000000001</v>
      </c>
      <c r="BR25" s="20" t="s">
        <v>89</v>
      </c>
      <c r="BS25" s="20">
        <v>2016</v>
      </c>
      <c r="BT25" s="20">
        <f t="shared" si="30"/>
        <v>2.4564064873263414</v>
      </c>
      <c r="BU25" s="20">
        <f t="shared" si="31"/>
        <v>3.6059995703344643</v>
      </c>
      <c r="BV25" s="32">
        <f t="shared" si="33"/>
        <v>2.1535662859675546</v>
      </c>
      <c r="BW25" s="20">
        <f t="shared" si="34"/>
        <v>0.81880216244211379</v>
      </c>
      <c r="BX25" s="20">
        <f t="shared" si="32"/>
        <v>1.2019998567781547</v>
      </c>
      <c r="BY25" s="20">
        <f t="shared" si="32"/>
        <v>0.7178554286558515</v>
      </c>
      <c r="BZ25" s="20">
        <f t="shared" si="35"/>
        <v>2.7386574478761201</v>
      </c>
      <c r="CA25" s="20">
        <f t="shared" si="36"/>
        <v>1.1495930830081229</v>
      </c>
      <c r="CB25" s="20">
        <f t="shared" si="36"/>
        <v>1.4524332843669097</v>
      </c>
      <c r="CC25" s="20">
        <f t="shared" si="37"/>
        <v>0.30284020135878675</v>
      </c>
      <c r="CD25" s="20">
        <f t="shared" si="38"/>
        <v>2.9048665687338193</v>
      </c>
      <c r="CE25" s="137">
        <f t="shared" si="39"/>
        <v>4.8461036776327617</v>
      </c>
      <c r="CF25" s="137">
        <f t="shared" si="40"/>
        <v>3.2655190053152805</v>
      </c>
    </row>
    <row r="26" spans="1:84" x14ac:dyDescent="0.35">
      <c r="A26" s="20">
        <v>21</v>
      </c>
      <c r="B26" s="20" t="s">
        <v>94</v>
      </c>
      <c r="C26" s="20">
        <v>2019</v>
      </c>
      <c r="D26" s="20">
        <v>3.99</v>
      </c>
      <c r="E26" s="20">
        <f t="shared" si="0"/>
        <v>5.3269230769230766</v>
      </c>
      <c r="F26" s="22">
        <v>93.704899546678291</v>
      </c>
      <c r="G26" s="22">
        <f t="shared" si="1"/>
        <v>2.4732039908173284</v>
      </c>
      <c r="H26" s="20">
        <v>43.835761589403972</v>
      </c>
      <c r="I26" s="23">
        <f t="shared" si="2"/>
        <v>5.4745180536593034</v>
      </c>
      <c r="J26" s="60">
        <v>435232136769.51593</v>
      </c>
      <c r="K26" s="25">
        <f t="shared" si="3"/>
        <v>1.2644484579480888</v>
      </c>
      <c r="L26" s="61">
        <v>36818.040700000005</v>
      </c>
      <c r="M26" s="27">
        <f t="shared" si="4"/>
        <v>1.6197874633425564</v>
      </c>
      <c r="N26" s="61">
        <v>24078.931499999999</v>
      </c>
      <c r="O26" s="27">
        <f t="shared" si="5"/>
        <v>1.13021281146148</v>
      </c>
      <c r="P26" s="61">
        <v>39460.592899999996</v>
      </c>
      <c r="Q26" s="27">
        <f t="shared" si="6"/>
        <v>1.0956016171814502</v>
      </c>
      <c r="R26" s="37">
        <v>9.7519118353297358</v>
      </c>
      <c r="S26" s="27">
        <f t="shared" si="7"/>
        <v>1.7162472407866054</v>
      </c>
      <c r="T26" s="61">
        <v>68898954559.380005</v>
      </c>
      <c r="U26" s="27">
        <f t="shared" si="8"/>
        <v>1.160355506232756</v>
      </c>
      <c r="V26" s="61">
        <v>13615777963</v>
      </c>
      <c r="W26" s="39">
        <f t="shared" si="9"/>
        <v>1.0112174247329959</v>
      </c>
      <c r="X26" s="15">
        <v>0.33500000000000002</v>
      </c>
      <c r="Y26" s="30">
        <f t="shared" si="10"/>
        <v>3.8012048192771082</v>
      </c>
      <c r="Z26" s="71">
        <v>83.2</v>
      </c>
      <c r="AA26" s="23">
        <f t="shared" si="11"/>
        <v>6</v>
      </c>
      <c r="AB26" s="33">
        <v>97.23</v>
      </c>
      <c r="AC26" s="32">
        <f t="shared" si="12"/>
        <v>5.6788778112682596</v>
      </c>
      <c r="AD26" s="33">
        <v>4.8099999999999996</v>
      </c>
      <c r="AE26" s="32">
        <f t="shared" si="13"/>
        <v>5.6995244271508865</v>
      </c>
      <c r="AF26" s="33">
        <v>49.32</v>
      </c>
      <c r="AG26" s="33">
        <f t="shared" si="14"/>
        <v>3.0156806842480397</v>
      </c>
      <c r="AH26" s="33">
        <v>73.27</v>
      </c>
      <c r="AI26" s="33">
        <f t="shared" si="15"/>
        <v>2.8557555660824252</v>
      </c>
      <c r="AJ26" s="23">
        <v>8.51</v>
      </c>
      <c r="AK26" s="23">
        <f t="shared" si="16"/>
        <v>3.1088435374149652</v>
      </c>
      <c r="AL26" s="62">
        <v>69.69</v>
      </c>
      <c r="AM26" s="34">
        <f t="shared" si="17"/>
        <v>3.4108910891089113</v>
      </c>
      <c r="AN26" s="33">
        <v>99.14</v>
      </c>
      <c r="AO26" s="35">
        <f t="shared" si="18"/>
        <v>5.9041297935103243</v>
      </c>
      <c r="AP26" s="33">
        <v>77.709999999999994</v>
      </c>
      <c r="AQ26" s="33">
        <f t="shared" si="19"/>
        <v>4.470906630581867</v>
      </c>
      <c r="AR26" s="33">
        <v>53.82</v>
      </c>
      <c r="AS26" s="20">
        <f t="shared" si="20"/>
        <v>2.6556291390728477</v>
      </c>
      <c r="AT26" s="33">
        <v>66.49458471196354</v>
      </c>
      <c r="AU26" s="32">
        <f t="shared" si="21"/>
        <v>0.50319333005208178</v>
      </c>
      <c r="AV26" s="20">
        <v>1.0022215490255477</v>
      </c>
      <c r="AW26" s="20">
        <f t="shared" si="22"/>
        <v>2.7097074966574155</v>
      </c>
      <c r="AX26" s="20">
        <v>0.98797953964194374</v>
      </c>
      <c r="AY26" s="20">
        <f t="shared" si="23"/>
        <v>4.0377081647427122</v>
      </c>
      <c r="AZ26" s="20">
        <v>0.97090043923865299</v>
      </c>
      <c r="BA26" s="20">
        <f t="shared" si="24"/>
        <v>4.5027901840843603</v>
      </c>
      <c r="BB26" s="37">
        <v>0.94678770949720692</v>
      </c>
      <c r="BC26" s="37">
        <f t="shared" si="25"/>
        <v>3.012844803722202</v>
      </c>
      <c r="BD26" s="32">
        <v>0.60111835973904937</v>
      </c>
      <c r="BE26" s="32">
        <f t="shared" si="26"/>
        <v>2.2255899185172314</v>
      </c>
      <c r="BF26" s="126">
        <v>56.8</v>
      </c>
      <c r="BG26" s="38">
        <f t="shared" si="27"/>
        <v>4.1589033018867916</v>
      </c>
      <c r="BH26" s="128">
        <v>88.82</v>
      </c>
      <c r="BI26" s="38">
        <f t="shared" si="28"/>
        <v>5.0375677769171165</v>
      </c>
      <c r="BJ26" s="129">
        <v>76.27</v>
      </c>
      <c r="BK26" s="38">
        <f t="shared" si="29"/>
        <v>4.4251393681975042</v>
      </c>
      <c r="BP26" s="20">
        <v>17</v>
      </c>
      <c r="BQ26" s="20">
        <v>17.100000000000001</v>
      </c>
      <c r="BR26" s="20" t="s">
        <v>90</v>
      </c>
      <c r="BS26" s="20">
        <v>2016</v>
      </c>
      <c r="BT26" s="20">
        <f t="shared" si="30"/>
        <v>2.2532530629968344</v>
      </c>
      <c r="BU26" s="20">
        <f t="shared" si="31"/>
        <v>4.5559019502046691</v>
      </c>
      <c r="BV26" s="32">
        <f t="shared" si="33"/>
        <v>4.2534269431742429</v>
      </c>
      <c r="BW26" s="20">
        <f t="shared" si="34"/>
        <v>0.75108435433227816</v>
      </c>
      <c r="BX26" s="20">
        <f t="shared" si="34"/>
        <v>1.5186339834015563</v>
      </c>
      <c r="BY26" s="20">
        <f t="shared" si="34"/>
        <v>1.417808981058081</v>
      </c>
      <c r="BZ26" s="20">
        <f t="shared" si="35"/>
        <v>3.6875273187919153</v>
      </c>
      <c r="CA26" s="20">
        <f t="shared" si="36"/>
        <v>2.3026488872078348</v>
      </c>
      <c r="CB26" s="20">
        <f t="shared" si="36"/>
        <v>0.30247500703042629</v>
      </c>
      <c r="CC26" s="20">
        <f t="shared" si="37"/>
        <v>2.0001738801774085</v>
      </c>
      <c r="CD26" s="137">
        <f t="shared" si="38"/>
        <v>4.6052977744156696</v>
      </c>
      <c r="CE26" s="137">
        <f t="shared" si="39"/>
        <v>3.1233208082398192</v>
      </c>
      <c r="CF26" s="137">
        <f t="shared" si="40"/>
        <v>3.5464756911538915</v>
      </c>
    </row>
    <row r="27" spans="1:84" ht="15" x14ac:dyDescent="0.35">
      <c r="A27" s="20">
        <v>22</v>
      </c>
      <c r="B27" s="20" t="s">
        <v>95</v>
      </c>
      <c r="C27" s="20">
        <v>2019</v>
      </c>
      <c r="D27" s="20">
        <v>2.57</v>
      </c>
      <c r="E27" s="20">
        <f t="shared" si="0"/>
        <v>5.0364157119476269</v>
      </c>
      <c r="F27" s="22">
        <v>124.87131442541792</v>
      </c>
      <c r="G27" s="22">
        <f t="shared" si="1"/>
        <v>3.1034446695116538</v>
      </c>
      <c r="H27" s="20">
        <v>47.925379538172358</v>
      </c>
      <c r="I27" s="23">
        <f t="shared" si="2"/>
        <v>4.5396633246790161</v>
      </c>
      <c r="J27" s="60">
        <v>550843563081</v>
      </c>
      <c r="K27" s="25">
        <f t="shared" si="3"/>
        <v>1.3792971151686653</v>
      </c>
      <c r="L27" s="61">
        <v>51981.096489999996</v>
      </c>
      <c r="M27" s="27">
        <f t="shared" si="4"/>
        <v>1.9081320413633065</v>
      </c>
      <c r="N27" s="61">
        <v>27773.376350000002</v>
      </c>
      <c r="O27" s="27">
        <f t="shared" si="5"/>
        <v>1.1541867423961938</v>
      </c>
      <c r="P27" s="61">
        <v>53517.078750000008</v>
      </c>
      <c r="Q27" s="27">
        <f t="shared" si="6"/>
        <v>1.146701002005714</v>
      </c>
      <c r="R27" s="37">
        <v>4.937287878400733</v>
      </c>
      <c r="S27" s="27">
        <f t="shared" si="7"/>
        <v>1.3755382702392507</v>
      </c>
      <c r="T27" s="61">
        <v>115930344878</v>
      </c>
      <c r="U27" s="27">
        <f t="shared" si="8"/>
        <v>1.3236666683813461</v>
      </c>
      <c r="V27" s="61">
        <v>40629651483</v>
      </c>
      <c r="W27" s="39">
        <f t="shared" si="9"/>
        <v>1.0379951969733723</v>
      </c>
      <c r="X27" s="15">
        <v>0.33400000000000002</v>
      </c>
      <c r="Y27" s="30">
        <f t="shared" si="10"/>
        <v>3.8313253012048185</v>
      </c>
      <c r="Z27" s="23">
        <v>74.599999999999994</v>
      </c>
      <c r="AA27" s="23">
        <f t="shared" si="11"/>
        <v>4.625759028443591</v>
      </c>
      <c r="AB27" s="33">
        <v>99.29</v>
      </c>
      <c r="AC27" s="32">
        <f t="shared" si="12"/>
        <v>5.9176907025272438</v>
      </c>
      <c r="AD27" s="33">
        <v>4.47</v>
      </c>
      <c r="AE27" s="32">
        <f t="shared" si="13"/>
        <v>5.7730220492866406</v>
      </c>
      <c r="AF27" s="33">
        <v>64.53</v>
      </c>
      <c r="AG27" s="33">
        <f t="shared" si="14"/>
        <v>4.0997861724875264</v>
      </c>
      <c r="AH27" s="33">
        <v>69.45</v>
      </c>
      <c r="AI27" s="33">
        <f t="shared" si="15"/>
        <v>2.4033633349123642</v>
      </c>
      <c r="AJ27" s="63">
        <v>8.1999999999999993</v>
      </c>
      <c r="AK27" s="23">
        <f t="shared" si="16"/>
        <v>2.7573696145124704</v>
      </c>
      <c r="AL27" s="64">
        <v>68.489999999999995</v>
      </c>
      <c r="AM27" s="34">
        <f t="shared" si="17"/>
        <v>2.8168316831683162</v>
      </c>
      <c r="AN27" s="33">
        <v>98.81</v>
      </c>
      <c r="AO27" s="35">
        <f t="shared" si="18"/>
        <v>5.8230088495575227</v>
      </c>
      <c r="AP27" s="33">
        <v>74.84</v>
      </c>
      <c r="AQ27" s="33">
        <f t="shared" si="19"/>
        <v>3.9854533152909344</v>
      </c>
      <c r="AR27" s="33">
        <v>57.82</v>
      </c>
      <c r="AS27" s="20">
        <f t="shared" si="20"/>
        <v>3.3527361449982567</v>
      </c>
      <c r="AT27" s="33">
        <v>65.893646084527973</v>
      </c>
      <c r="AU27" s="32">
        <f t="shared" si="21"/>
        <v>0.46460555856334462</v>
      </c>
      <c r="AV27" s="20">
        <v>0.99667606768734895</v>
      </c>
      <c r="AW27" s="20">
        <f t="shared" si="22"/>
        <v>2.2718005917912425</v>
      </c>
      <c r="AX27" s="20">
        <v>0.97807712625462229</v>
      </c>
      <c r="AY27" s="20">
        <f t="shared" si="23"/>
        <v>3.7123397789363368</v>
      </c>
      <c r="AZ27" s="20">
        <v>0.97983595352016406</v>
      </c>
      <c r="BA27" s="20">
        <f t="shared" si="24"/>
        <v>4.696287211663706</v>
      </c>
      <c r="BB27" s="37">
        <v>0.94464158977998569</v>
      </c>
      <c r="BC27" s="37">
        <f t="shared" si="25"/>
        <v>1.9303127872218178</v>
      </c>
      <c r="BD27" s="32">
        <v>0.6527396442640564</v>
      </c>
      <c r="BE27" s="32">
        <f t="shared" si="26"/>
        <v>3.1824576651530143</v>
      </c>
      <c r="BF27" s="125">
        <v>55.31</v>
      </c>
      <c r="BG27" s="38">
        <f t="shared" si="27"/>
        <v>3.939268867924528</v>
      </c>
      <c r="BH27" s="128">
        <v>88.78</v>
      </c>
      <c r="BI27" s="38">
        <f t="shared" si="28"/>
        <v>5.0298218435321447</v>
      </c>
      <c r="BJ27" s="129">
        <v>46.78</v>
      </c>
      <c r="BK27" s="38">
        <f t="shared" si="29"/>
        <v>2.4680116803822671</v>
      </c>
      <c r="BP27" s="20">
        <v>18</v>
      </c>
      <c r="BQ27" s="20">
        <v>18.100000000000001</v>
      </c>
      <c r="BR27" s="20" t="s">
        <v>91</v>
      </c>
      <c r="BS27" s="20">
        <v>2016</v>
      </c>
      <c r="BT27" s="20">
        <f t="shared" si="30"/>
        <v>1.9064455947523922</v>
      </c>
      <c r="BU27" s="20">
        <f t="shared" si="31"/>
        <v>3.2307166751093841</v>
      </c>
      <c r="BV27" s="32">
        <f t="shared" si="33"/>
        <v>3.4073139226113138</v>
      </c>
      <c r="BW27" s="20">
        <f t="shared" si="34"/>
        <v>0.63548186491746406</v>
      </c>
      <c r="BX27" s="20">
        <f t="shared" si="34"/>
        <v>1.0769055583697946</v>
      </c>
      <c r="BY27" s="20">
        <f t="shared" si="34"/>
        <v>1.1357713075371045</v>
      </c>
      <c r="BZ27" s="20">
        <f t="shared" si="35"/>
        <v>2.8481587308243634</v>
      </c>
      <c r="CA27" s="20">
        <f t="shared" si="36"/>
        <v>1.3242710803569919</v>
      </c>
      <c r="CB27" s="20">
        <f t="shared" si="36"/>
        <v>0.17659724750192973</v>
      </c>
      <c r="CC27" s="20">
        <f t="shared" si="37"/>
        <v>1.5008683278589217</v>
      </c>
      <c r="CD27" s="137">
        <f t="shared" si="38"/>
        <v>3.0017366557178433</v>
      </c>
      <c r="CE27" s="137">
        <f t="shared" si="39"/>
        <v>4.7479602620949581</v>
      </c>
      <c r="CF27" s="137">
        <f t="shared" si="40"/>
        <v>3.3231091136420123</v>
      </c>
    </row>
    <row r="28" spans="1:84" ht="15" x14ac:dyDescent="0.35">
      <c r="A28" s="20">
        <v>23</v>
      </c>
      <c r="B28" s="20" t="s">
        <v>96</v>
      </c>
      <c r="C28" s="20">
        <v>2019</v>
      </c>
      <c r="D28" s="20">
        <v>2.7</v>
      </c>
      <c r="E28" s="20">
        <f t="shared" si="0"/>
        <v>5.0630114566284776</v>
      </c>
      <c r="F28" s="22">
        <v>169.81680627987012</v>
      </c>
      <c r="G28" s="22">
        <f t="shared" si="1"/>
        <v>4.0123229412285371</v>
      </c>
      <c r="H28" s="20">
        <v>43.81</v>
      </c>
      <c r="I28" s="23">
        <f t="shared" si="2"/>
        <v>5.480406951835624</v>
      </c>
      <c r="J28" s="60">
        <v>610042888778.81396</v>
      </c>
      <c r="K28" s="25">
        <f t="shared" si="3"/>
        <v>1.4381058616885767</v>
      </c>
      <c r="L28" s="70">
        <v>267158.44633999997</v>
      </c>
      <c r="M28" s="27">
        <f t="shared" si="4"/>
        <v>6</v>
      </c>
      <c r="N28" s="61">
        <v>133027.45903</v>
      </c>
      <c r="O28" s="27">
        <f t="shared" si="5"/>
        <v>1.8371998096414601</v>
      </c>
      <c r="P28" s="61">
        <v>86526.331509999989</v>
      </c>
      <c r="Q28" s="27">
        <f t="shared" si="6"/>
        <v>1.266699167090811</v>
      </c>
      <c r="R28" s="37">
        <v>-0.14114210496005802</v>
      </c>
      <c r="S28" s="27">
        <f t="shared" si="7"/>
        <v>1.0161609508252289</v>
      </c>
      <c r="T28" s="61">
        <v>60118801079</v>
      </c>
      <c r="U28" s="27">
        <f t="shared" si="8"/>
        <v>1.1298674203180141</v>
      </c>
      <c r="V28" s="61">
        <v>24305584267</v>
      </c>
      <c r="W28" s="39">
        <f t="shared" si="9"/>
        <v>1.0218138021199827</v>
      </c>
      <c r="X28" s="15">
        <v>0.33500000000000002</v>
      </c>
      <c r="Y28" s="30">
        <f t="shared" si="10"/>
        <v>3.8012048192771082</v>
      </c>
      <c r="Z28" s="23">
        <v>65.650000000000006</v>
      </c>
      <c r="AA28" s="23">
        <f t="shared" si="11"/>
        <v>3.195589645254076</v>
      </c>
      <c r="AB28" s="33">
        <v>98.88</v>
      </c>
      <c r="AC28" s="32">
        <f t="shared" si="12"/>
        <v>5.8701599814514251</v>
      </c>
      <c r="AD28" s="33">
        <v>5.91</v>
      </c>
      <c r="AE28" s="32">
        <f t="shared" si="13"/>
        <v>5.4617380025940339</v>
      </c>
      <c r="AF28" s="33">
        <v>83.11</v>
      </c>
      <c r="AG28" s="33">
        <f t="shared" si="14"/>
        <v>5.4240912330719881</v>
      </c>
      <c r="AH28" s="33">
        <v>83.54</v>
      </c>
      <c r="AI28" s="33">
        <f t="shared" si="15"/>
        <v>4.0720037896731416</v>
      </c>
      <c r="AJ28" s="23">
        <v>9.6999999999999993</v>
      </c>
      <c r="AK28" s="23">
        <f t="shared" si="16"/>
        <v>4.4580498866213141</v>
      </c>
      <c r="AL28" s="62">
        <v>74.22</v>
      </c>
      <c r="AM28" s="34">
        <f t="shared" si="17"/>
        <v>5.6534653465346523</v>
      </c>
      <c r="AN28" s="33">
        <v>98.41</v>
      </c>
      <c r="AO28" s="35">
        <f t="shared" si="18"/>
        <v>5.7246804326450329</v>
      </c>
      <c r="AP28" s="33">
        <v>80.42</v>
      </c>
      <c r="AQ28" s="33">
        <f t="shared" si="19"/>
        <v>4.9292963464140733</v>
      </c>
      <c r="AR28" s="33">
        <v>68.55</v>
      </c>
      <c r="AS28" s="20">
        <f t="shared" si="20"/>
        <v>5.222725688393167</v>
      </c>
      <c r="AT28" s="33">
        <v>62.042634227548632</v>
      </c>
      <c r="AU28" s="32">
        <f t="shared" si="21"/>
        <v>0.21732246050110673</v>
      </c>
      <c r="AV28" s="20">
        <v>0.99432624113475176</v>
      </c>
      <c r="AW28" s="20">
        <f t="shared" si="22"/>
        <v>2.0862431604584342</v>
      </c>
      <c r="AX28" s="20">
        <v>1.0193443034794625</v>
      </c>
      <c r="AY28" s="20">
        <f t="shared" si="23"/>
        <v>5.0682753792035546</v>
      </c>
      <c r="AZ28" s="20">
        <v>0.99157711298286377</v>
      </c>
      <c r="BA28" s="20">
        <f t="shared" si="24"/>
        <v>4.9505400039252958</v>
      </c>
      <c r="BB28" s="37">
        <v>0.95113621437015627</v>
      </c>
      <c r="BC28" s="37">
        <f t="shared" si="25"/>
        <v>5.2062898902669046</v>
      </c>
      <c r="BD28" s="32">
        <v>0.56826081745175583</v>
      </c>
      <c r="BE28" s="32">
        <f t="shared" si="26"/>
        <v>1.6165325744830707</v>
      </c>
      <c r="BF28" s="125">
        <v>62.01</v>
      </c>
      <c r="BG28" s="38">
        <f t="shared" si="27"/>
        <v>4.9268867924528292</v>
      </c>
      <c r="BH28" s="128">
        <v>90.02</v>
      </c>
      <c r="BI28" s="38">
        <f t="shared" si="28"/>
        <v>5.2699457784663037</v>
      </c>
      <c r="BJ28" s="129">
        <v>87.94</v>
      </c>
      <c r="BK28" s="38">
        <f t="shared" si="29"/>
        <v>5.1996283514733204</v>
      </c>
      <c r="BP28" s="20">
        <v>19</v>
      </c>
      <c r="BQ28" s="20">
        <v>19.100000000000001</v>
      </c>
      <c r="BR28" s="20" t="s">
        <v>92</v>
      </c>
      <c r="BS28" s="20">
        <v>2016</v>
      </c>
      <c r="BT28" s="20">
        <f t="shared" si="30"/>
        <v>1.7981321895614648</v>
      </c>
      <c r="BU28" s="20">
        <f t="shared" si="31"/>
        <v>2.8751881116769904</v>
      </c>
      <c r="BV28" s="32">
        <f t="shared" si="33"/>
        <v>4.3466406818471368</v>
      </c>
      <c r="BW28" s="20">
        <f t="shared" si="34"/>
        <v>0.59937739652048827</v>
      </c>
      <c r="BX28" s="20">
        <f t="shared" si="34"/>
        <v>0.95839603722566347</v>
      </c>
      <c r="BY28" s="20">
        <f t="shared" si="34"/>
        <v>1.4488802272823789</v>
      </c>
      <c r="BZ28" s="20">
        <f t="shared" si="35"/>
        <v>3.0066536610285306</v>
      </c>
      <c r="CA28" s="20">
        <f t="shared" si="36"/>
        <v>1.0770559221155256</v>
      </c>
      <c r="CB28" s="20">
        <f t="shared" si="36"/>
        <v>1.4714525701701464</v>
      </c>
      <c r="CC28" s="20">
        <f t="shared" si="37"/>
        <v>2.5485084922856718</v>
      </c>
      <c r="CD28" s="137">
        <f t="shared" si="38"/>
        <v>5.0970169845713436</v>
      </c>
      <c r="CE28" s="137">
        <f t="shared" si="39"/>
        <v>2.6251380949509642</v>
      </c>
      <c r="CF28" s="137">
        <f t="shared" si="40"/>
        <v>2.9112747695091392</v>
      </c>
    </row>
    <row r="29" spans="1:84" ht="15" x14ac:dyDescent="0.35">
      <c r="A29" s="20">
        <v>24</v>
      </c>
      <c r="B29" s="20" t="s">
        <v>97</v>
      </c>
      <c r="C29" s="20">
        <v>2019</v>
      </c>
      <c r="D29" s="20">
        <v>3.18</v>
      </c>
      <c r="E29" s="20">
        <f t="shared" si="0"/>
        <v>5.1612111292962357</v>
      </c>
      <c r="F29" s="22">
        <v>150.8996334431599</v>
      </c>
      <c r="G29" s="22">
        <f t="shared" si="1"/>
        <v>3.6297838556785007</v>
      </c>
      <c r="H29" s="20">
        <v>49.741267135378315</v>
      </c>
      <c r="I29" s="23">
        <f t="shared" si="2"/>
        <v>4.124565599460972</v>
      </c>
      <c r="J29" s="60">
        <v>214134505466.48999</v>
      </c>
      <c r="K29" s="25">
        <f t="shared" si="3"/>
        <v>1.0448095616906499</v>
      </c>
      <c r="L29" s="61">
        <v>27284.8982</v>
      </c>
      <c r="M29" s="27">
        <f t="shared" si="4"/>
        <v>1.4385027678666598</v>
      </c>
      <c r="N29" s="61">
        <v>13595.545400000001</v>
      </c>
      <c r="O29" s="27">
        <f t="shared" si="5"/>
        <v>1.0621841943004093</v>
      </c>
      <c r="P29" s="61">
        <v>20542.198700000001</v>
      </c>
      <c r="Q29" s="27">
        <f t="shared" si="6"/>
        <v>1.0268277916464628</v>
      </c>
      <c r="R29" s="37">
        <v>0.92878396985818368</v>
      </c>
      <c r="S29" s="27">
        <f t="shared" si="7"/>
        <v>1.0918747375662421</v>
      </c>
      <c r="T29" s="69">
        <v>22718752887</v>
      </c>
      <c r="U29" s="27">
        <f t="shared" si="8"/>
        <v>1</v>
      </c>
      <c r="V29" s="61">
        <v>7916283247</v>
      </c>
      <c r="W29" s="39">
        <f t="shared" si="9"/>
        <v>1.0055677436061008</v>
      </c>
      <c r="X29" s="15">
        <v>0.29199999999999998</v>
      </c>
      <c r="Y29" s="30">
        <f t="shared" si="10"/>
        <v>5.0963855421686759</v>
      </c>
      <c r="Z29" s="23">
        <v>61.48</v>
      </c>
      <c r="AA29" s="23">
        <f t="shared" si="11"/>
        <v>2.5292425695110259</v>
      </c>
      <c r="AB29" s="33">
        <v>99.68</v>
      </c>
      <c r="AC29" s="32">
        <f t="shared" si="12"/>
        <v>5.9629028518432659</v>
      </c>
      <c r="AD29" s="33">
        <v>6.49</v>
      </c>
      <c r="AE29" s="32">
        <f t="shared" si="13"/>
        <v>5.3363597060095112</v>
      </c>
      <c r="AF29" s="33">
        <v>71.13</v>
      </c>
      <c r="AG29" s="33">
        <f t="shared" si="14"/>
        <v>4.5702066999287236</v>
      </c>
      <c r="AH29" s="33">
        <v>87.9</v>
      </c>
      <c r="AI29" s="33">
        <f t="shared" si="15"/>
        <v>4.588346755092374</v>
      </c>
      <c r="AJ29" s="63">
        <v>8.94</v>
      </c>
      <c r="AK29" s="23">
        <f t="shared" si="16"/>
        <v>3.5963718820861672</v>
      </c>
      <c r="AL29" s="64">
        <v>72.540000000000006</v>
      </c>
      <c r="AM29" s="34">
        <f t="shared" si="17"/>
        <v>4.8217821782178252</v>
      </c>
      <c r="AN29" s="33">
        <v>93.15</v>
      </c>
      <c r="AO29" s="35">
        <f t="shared" si="18"/>
        <v>4.4316617502458229</v>
      </c>
      <c r="AP29" s="33">
        <v>78.42</v>
      </c>
      <c r="AQ29" s="33">
        <f t="shared" si="19"/>
        <v>4.5910013531799736</v>
      </c>
      <c r="AR29" s="33">
        <v>64.39</v>
      </c>
      <c r="AS29" s="20">
        <f t="shared" si="20"/>
        <v>4.4977344022307415</v>
      </c>
      <c r="AT29" s="33">
        <v>62.637807835254932</v>
      </c>
      <c r="AU29" s="32">
        <f t="shared" si="21"/>
        <v>0.25554004566168198</v>
      </c>
      <c r="AV29" s="36">
        <v>1.0438885231511961</v>
      </c>
      <c r="AW29" s="20">
        <f t="shared" si="22"/>
        <v>6</v>
      </c>
      <c r="AX29" s="20">
        <v>0.94259557095137947</v>
      </c>
      <c r="AY29" s="20">
        <f t="shared" si="23"/>
        <v>2.5465051562678038</v>
      </c>
      <c r="AZ29" s="20">
        <v>0.9326634673065386</v>
      </c>
      <c r="BA29" s="20">
        <f t="shared" si="24"/>
        <v>3.6747751220069471</v>
      </c>
      <c r="BB29" s="37">
        <v>0.94852150537634394</v>
      </c>
      <c r="BC29" s="37">
        <f t="shared" si="25"/>
        <v>3.8873950602532927</v>
      </c>
      <c r="BD29" s="32">
        <v>0.5441771850440581</v>
      </c>
      <c r="BE29" s="32">
        <f t="shared" si="26"/>
        <v>1.1701110782958815</v>
      </c>
      <c r="BF29" s="125">
        <v>52.22</v>
      </c>
      <c r="BG29" s="38">
        <f t="shared" si="27"/>
        <v>3.4837853773584899</v>
      </c>
      <c r="BH29" s="131">
        <v>93.79</v>
      </c>
      <c r="BI29" s="38">
        <f t="shared" si="28"/>
        <v>6</v>
      </c>
      <c r="BJ29" s="130">
        <v>87.94</v>
      </c>
      <c r="BK29" s="38">
        <f t="shared" si="29"/>
        <v>5.1996283514733204</v>
      </c>
      <c r="BP29" s="20">
        <v>20</v>
      </c>
      <c r="BQ29" s="20">
        <v>20.100000000000001</v>
      </c>
      <c r="BR29" s="20" t="s">
        <v>93</v>
      </c>
      <c r="BS29" s="20">
        <v>2016</v>
      </c>
      <c r="BT29" s="20">
        <f t="shared" si="30"/>
        <v>2.0493330741790192</v>
      </c>
      <c r="BU29" s="20">
        <f t="shared" si="31"/>
        <v>3.260326465359876</v>
      </c>
      <c r="BV29" s="32">
        <f t="shared" si="33"/>
        <v>3.9199344763523976</v>
      </c>
      <c r="BW29" s="20">
        <f t="shared" si="34"/>
        <v>0.68311102472633978</v>
      </c>
      <c r="BX29" s="20">
        <f t="shared" si="34"/>
        <v>1.0867754884532921</v>
      </c>
      <c r="BY29" s="20">
        <f t="shared" si="34"/>
        <v>1.3066448254507992</v>
      </c>
      <c r="BZ29" s="20">
        <f t="shared" si="35"/>
        <v>3.0765313386304309</v>
      </c>
      <c r="CA29" s="20">
        <f t="shared" si="36"/>
        <v>1.2109933911808568</v>
      </c>
      <c r="CB29" s="20">
        <f t="shared" si="36"/>
        <v>0.65960801099252153</v>
      </c>
      <c r="CC29" s="20">
        <f t="shared" si="37"/>
        <v>1.8706014021733783</v>
      </c>
      <c r="CD29" s="137">
        <f t="shared" si="38"/>
        <v>3.7412028043467567</v>
      </c>
      <c r="CE29" s="137">
        <f t="shared" si="39"/>
        <v>3.9987740503287292</v>
      </c>
      <c r="CF29" s="137">
        <f t="shared" si="40"/>
        <v>3.3070920165550053</v>
      </c>
    </row>
    <row r="30" spans="1:84" ht="15" x14ac:dyDescent="0.35">
      <c r="A30" s="20">
        <v>25</v>
      </c>
      <c r="B30" s="20" t="s">
        <v>98</v>
      </c>
      <c r="C30" s="20">
        <v>2019</v>
      </c>
      <c r="D30" s="20">
        <v>4.7</v>
      </c>
      <c r="E30" s="20">
        <f t="shared" si="0"/>
        <v>5.4721767594108011</v>
      </c>
      <c r="F30" s="22">
        <v>48.282059602039922</v>
      </c>
      <c r="G30" s="22">
        <f t="shared" si="1"/>
        <v>1.5546728865400476</v>
      </c>
      <c r="H30" s="20">
        <v>46.286443514449033</v>
      </c>
      <c r="I30" s="23">
        <f t="shared" si="2"/>
        <v>4.9143113019394153</v>
      </c>
      <c r="J30" s="60">
        <v>356636518136</v>
      </c>
      <c r="K30" s="25">
        <f t="shared" si="3"/>
        <v>1.1863713893445058</v>
      </c>
      <c r="L30" s="61">
        <v>22053.486000000001</v>
      </c>
      <c r="M30" s="27">
        <f t="shared" si="4"/>
        <v>1.3390208847849907</v>
      </c>
      <c r="N30" s="61">
        <v>20627.812999999998</v>
      </c>
      <c r="O30" s="27">
        <f t="shared" si="5"/>
        <v>1.1078178698868308</v>
      </c>
      <c r="P30" s="61">
        <v>46346.750999999997</v>
      </c>
      <c r="Q30" s="27">
        <f t="shared" si="6"/>
        <v>1.120634790228227</v>
      </c>
      <c r="R30" s="37">
        <v>27.266946554529799</v>
      </c>
      <c r="S30" s="27">
        <f t="shared" si="7"/>
        <v>2.9557063349265782</v>
      </c>
      <c r="T30" s="61">
        <v>52344912584</v>
      </c>
      <c r="U30" s="27">
        <f t="shared" si="8"/>
        <v>1.1028734752968017</v>
      </c>
      <c r="V30" s="61">
        <v>11761572707</v>
      </c>
      <c r="W30" s="39">
        <f t="shared" si="9"/>
        <v>1.0093794252326533</v>
      </c>
      <c r="X30" s="15">
        <v>0.376</v>
      </c>
      <c r="Y30" s="30">
        <f t="shared" si="10"/>
        <v>2.5662650602409638</v>
      </c>
      <c r="Z30" s="23">
        <v>79.099999999999994</v>
      </c>
      <c r="AA30" s="23">
        <f t="shared" si="11"/>
        <v>5.344838606583572</v>
      </c>
      <c r="AB30" s="33">
        <v>99.2</v>
      </c>
      <c r="AC30" s="32">
        <f t="shared" si="12"/>
        <v>5.907257129608162</v>
      </c>
      <c r="AD30" s="33">
        <v>7.51</v>
      </c>
      <c r="AE30" s="32">
        <f t="shared" si="13"/>
        <v>5.1158668396022478</v>
      </c>
      <c r="AF30" s="33">
        <v>73.150000000000006</v>
      </c>
      <c r="AG30" s="33">
        <f t="shared" si="14"/>
        <v>4.7141838916607277</v>
      </c>
      <c r="AH30" s="33">
        <v>90.81</v>
      </c>
      <c r="AI30" s="33">
        <f t="shared" si="15"/>
        <v>4.9329701563240178</v>
      </c>
      <c r="AJ30" s="23">
        <v>9.43</v>
      </c>
      <c r="AK30" s="23">
        <f t="shared" si="16"/>
        <v>4.1519274376417226</v>
      </c>
      <c r="AL30" s="62">
        <v>71.58</v>
      </c>
      <c r="AM30" s="34">
        <f t="shared" si="17"/>
        <v>4.346534653465346</v>
      </c>
      <c r="AN30" s="33">
        <v>94.97</v>
      </c>
      <c r="AO30" s="35">
        <f t="shared" si="18"/>
        <v>4.8790560471976399</v>
      </c>
      <c r="AP30" s="33">
        <v>74.3</v>
      </c>
      <c r="AQ30" s="33">
        <f t="shared" si="19"/>
        <v>3.8941136671177263</v>
      </c>
      <c r="AR30" s="33">
        <v>62.98</v>
      </c>
      <c r="AS30" s="20">
        <f t="shared" si="20"/>
        <v>4.2520041826420343</v>
      </c>
      <c r="AT30" s="33">
        <v>60.102201052245043</v>
      </c>
      <c r="AU30" s="32">
        <f t="shared" si="21"/>
        <v>9.2722395637065677E-2</v>
      </c>
      <c r="AV30" s="20">
        <v>1.0081464240372409</v>
      </c>
      <c r="AW30" s="20">
        <f t="shared" si="22"/>
        <v>3.1775737682860949</v>
      </c>
      <c r="AX30" s="20">
        <v>0.95773535220539818</v>
      </c>
      <c r="AY30" s="20">
        <f t="shared" si="23"/>
        <v>3.043960271036966</v>
      </c>
      <c r="AZ30" s="20">
        <v>0.99651347068145801</v>
      </c>
      <c r="BA30" s="20">
        <f t="shared" si="24"/>
        <v>5.0574359823384007</v>
      </c>
      <c r="BB30" s="37">
        <v>0.94779061862678449</v>
      </c>
      <c r="BC30" s="37">
        <f t="shared" si="25"/>
        <v>3.5187258287630492</v>
      </c>
      <c r="BD30" s="32">
        <v>0.55369373776908026</v>
      </c>
      <c r="BE30" s="32">
        <f t="shared" si="26"/>
        <v>1.346512778593</v>
      </c>
      <c r="BF30" s="125">
        <v>45.48</v>
      </c>
      <c r="BG30" s="38">
        <f t="shared" si="27"/>
        <v>2.4902712264150937</v>
      </c>
      <c r="BH30" s="128">
        <v>92.41</v>
      </c>
      <c r="BI30" s="38">
        <f t="shared" si="28"/>
        <v>5.7327652982184336</v>
      </c>
      <c r="BJ30" s="129">
        <v>59.45</v>
      </c>
      <c r="BK30" s="38">
        <f t="shared" si="29"/>
        <v>3.3088664719936292</v>
      </c>
      <c r="BP30" s="20">
        <v>21</v>
      </c>
      <c r="BQ30" s="20">
        <v>21.1</v>
      </c>
      <c r="BR30" s="20" t="s">
        <v>94</v>
      </c>
      <c r="BS30" s="20">
        <v>2016</v>
      </c>
      <c r="BT30" s="20">
        <f t="shared" si="30"/>
        <v>2.2272515643085642</v>
      </c>
      <c r="BU30" s="20">
        <f t="shared" si="31"/>
        <v>3.6466176761327143</v>
      </c>
      <c r="BV30" s="32">
        <f t="shared" si="33"/>
        <v>4.5405368156671377</v>
      </c>
      <c r="BW30" s="20">
        <f t="shared" si="34"/>
        <v>0.74241718810285473</v>
      </c>
      <c r="BX30" s="20">
        <f t="shared" si="34"/>
        <v>1.2155392253775714</v>
      </c>
      <c r="BY30" s="20">
        <f t="shared" si="34"/>
        <v>1.5135122718890459</v>
      </c>
      <c r="BZ30" s="20">
        <f t="shared" si="35"/>
        <v>3.4714686853694721</v>
      </c>
      <c r="CA30" s="20">
        <f t="shared" si="36"/>
        <v>1.4193661118241501</v>
      </c>
      <c r="CB30" s="20">
        <f t="shared" si="36"/>
        <v>0.89391913953442348</v>
      </c>
      <c r="CC30" s="20">
        <f t="shared" si="37"/>
        <v>2.3132852513585735</v>
      </c>
      <c r="CD30" s="137">
        <f t="shared" si="38"/>
        <v>4.6265705027171471</v>
      </c>
      <c r="CE30" s="137">
        <f t="shared" si="39"/>
        <v>3.1017684562360577</v>
      </c>
      <c r="CF30" s="137">
        <f t="shared" si="40"/>
        <v>3.3790436280861185</v>
      </c>
    </row>
    <row r="31" spans="1:84" ht="15" x14ac:dyDescent="0.35">
      <c r="A31" s="20">
        <v>26</v>
      </c>
      <c r="B31" s="20" t="s">
        <v>99</v>
      </c>
      <c r="C31" s="20">
        <v>2019</v>
      </c>
      <c r="D31" s="36">
        <v>7.28</v>
      </c>
      <c r="E31" s="20">
        <f t="shared" si="0"/>
        <v>6</v>
      </c>
      <c r="F31" s="22">
        <v>151.96156062912212</v>
      </c>
      <c r="G31" s="22">
        <f t="shared" si="1"/>
        <v>3.6512579236137679</v>
      </c>
      <c r="H31" s="20">
        <v>49.784839181143141</v>
      </c>
      <c r="I31" s="23">
        <f t="shared" si="2"/>
        <v>4.1146053700349299</v>
      </c>
      <c r="J31" s="60">
        <v>557346310918.06006</v>
      </c>
      <c r="K31" s="25">
        <f t="shared" si="3"/>
        <v>1.3857569598497457</v>
      </c>
      <c r="L31" s="61">
        <v>47834.6103</v>
      </c>
      <c r="M31" s="27">
        <f t="shared" si="4"/>
        <v>1.8292813909876136</v>
      </c>
      <c r="N31" s="61">
        <v>27704.858240000001</v>
      </c>
      <c r="O31" s="27">
        <f t="shared" si="5"/>
        <v>1.1537421158004233</v>
      </c>
      <c r="P31" s="61">
        <v>35463.605219999998</v>
      </c>
      <c r="Q31" s="27">
        <f t="shared" si="6"/>
        <v>1.0810714128488956</v>
      </c>
      <c r="R31" s="37">
        <v>2.1893605963564449</v>
      </c>
      <c r="S31" s="27">
        <f t="shared" si="7"/>
        <v>1.1810799940000654</v>
      </c>
      <c r="T31" s="61">
        <v>60581183075</v>
      </c>
      <c r="U31" s="27">
        <f t="shared" si="8"/>
        <v>1.1314729892925177</v>
      </c>
      <c r="V31" s="61">
        <v>13747659554</v>
      </c>
      <c r="W31" s="39">
        <f t="shared" si="9"/>
        <v>1.0113481536787683</v>
      </c>
      <c r="X31" s="15">
        <v>0.33</v>
      </c>
      <c r="Y31" s="30">
        <f t="shared" si="10"/>
        <v>3.9518072289156621</v>
      </c>
      <c r="Z31" s="23">
        <v>74.489999999999995</v>
      </c>
      <c r="AA31" s="23">
        <f t="shared" si="11"/>
        <v>4.6081815276446143</v>
      </c>
      <c r="AB31" s="33">
        <v>92.09</v>
      </c>
      <c r="AC31" s="32">
        <f t="shared" si="12"/>
        <v>5.0830048690006961</v>
      </c>
      <c r="AD31" s="33">
        <v>13.18</v>
      </c>
      <c r="AE31" s="32">
        <f t="shared" si="13"/>
        <v>3.8901859057501085</v>
      </c>
      <c r="AF31" s="33">
        <v>55.28</v>
      </c>
      <c r="AG31" s="33">
        <f t="shared" si="14"/>
        <v>3.4404846756949397</v>
      </c>
      <c r="AH31" s="33">
        <v>83.42</v>
      </c>
      <c r="AI31" s="33">
        <f t="shared" si="15"/>
        <v>4.0577925153955476</v>
      </c>
      <c r="AJ31" s="63">
        <v>8.75</v>
      </c>
      <c r="AK31" s="23">
        <f t="shared" si="16"/>
        <v>3.3809523809523805</v>
      </c>
      <c r="AL31" s="64">
        <v>68.23</v>
      </c>
      <c r="AM31" s="34">
        <f t="shared" si="17"/>
        <v>2.6881188118811918</v>
      </c>
      <c r="AN31" s="33">
        <v>93.17</v>
      </c>
      <c r="AO31" s="35">
        <f t="shared" si="18"/>
        <v>4.4365781710914458</v>
      </c>
      <c r="AP31" s="33">
        <v>73.819999999999993</v>
      </c>
      <c r="AQ31" s="33">
        <f t="shared" si="19"/>
        <v>3.8129228687415413</v>
      </c>
      <c r="AR31" s="33">
        <v>64.66</v>
      </c>
      <c r="AS31" s="20">
        <f t="shared" si="20"/>
        <v>4.5447891251307064</v>
      </c>
      <c r="AT31" s="33">
        <v>65.69121443265432</v>
      </c>
      <c r="AU31" s="32">
        <f t="shared" si="21"/>
        <v>0.45160691615967319</v>
      </c>
      <c r="AV31" s="20">
        <v>1.0078731665228646</v>
      </c>
      <c r="AW31" s="20">
        <f t="shared" si="22"/>
        <v>3.1559955958869454</v>
      </c>
      <c r="AX31" s="20">
        <v>1.0150355385456535</v>
      </c>
      <c r="AY31" s="20">
        <f t="shared" si="23"/>
        <v>4.9267002059101941</v>
      </c>
      <c r="AZ31" s="20">
        <v>0.88953742886327158</v>
      </c>
      <c r="BA31" s="20">
        <f t="shared" si="24"/>
        <v>2.7408881640607974</v>
      </c>
      <c r="BB31" s="37">
        <v>0.94392257329917428</v>
      </c>
      <c r="BC31" s="37">
        <f t="shared" si="25"/>
        <v>1.5676310809665897</v>
      </c>
      <c r="BD31" s="32">
        <v>0.58089789827135929</v>
      </c>
      <c r="BE31" s="32">
        <f t="shared" si="26"/>
        <v>1.8507773275761572</v>
      </c>
      <c r="BF31" s="125">
        <v>62.59</v>
      </c>
      <c r="BG31" s="38">
        <f t="shared" si="27"/>
        <v>5.0123820754716979</v>
      </c>
      <c r="BH31" s="128">
        <v>92.98</v>
      </c>
      <c r="BI31" s="38">
        <f t="shared" si="28"/>
        <v>5.8431448489542985</v>
      </c>
      <c r="BJ31" s="129">
        <v>83.89</v>
      </c>
      <c r="BK31" s="38">
        <f t="shared" si="29"/>
        <v>4.9308468277143618</v>
      </c>
      <c r="BP31" s="20">
        <v>22</v>
      </c>
      <c r="BQ31" s="20">
        <v>22.1</v>
      </c>
      <c r="BR31" s="20" t="s">
        <v>95</v>
      </c>
      <c r="BS31" s="20">
        <v>2016</v>
      </c>
      <c r="BT31" s="20">
        <f t="shared" si="30"/>
        <v>2.2005040742666147</v>
      </c>
      <c r="BU31" s="20">
        <f t="shared" si="31"/>
        <v>3.5192101944790108</v>
      </c>
      <c r="BV31" s="32">
        <f t="shared" si="33"/>
        <v>3.812367463946313</v>
      </c>
      <c r="BW31" s="20">
        <f t="shared" si="34"/>
        <v>0.73350135808887151</v>
      </c>
      <c r="BX31" s="20">
        <f t="shared" si="34"/>
        <v>1.173070064826337</v>
      </c>
      <c r="BY31" s="20">
        <f t="shared" si="34"/>
        <v>1.2707891546487711</v>
      </c>
      <c r="BZ31" s="20">
        <f t="shared" si="35"/>
        <v>3.1773605775639799</v>
      </c>
      <c r="CA31" s="20">
        <f t="shared" si="36"/>
        <v>1.3187061202123962</v>
      </c>
      <c r="CB31" s="20">
        <f t="shared" si="36"/>
        <v>0.29315726946730214</v>
      </c>
      <c r="CC31" s="20">
        <f t="shared" si="37"/>
        <v>1.6118633896796983</v>
      </c>
      <c r="CD31" s="137">
        <f t="shared" si="38"/>
        <v>3.2237267793593967</v>
      </c>
      <c r="CE31" s="137">
        <f t="shared" si="39"/>
        <v>4.5230521441386458</v>
      </c>
      <c r="CF31" s="137">
        <f t="shared" si="40"/>
        <v>3.5137834692076462</v>
      </c>
    </row>
    <row r="32" spans="1:84" x14ac:dyDescent="0.35">
      <c r="A32" s="20">
        <v>27</v>
      </c>
      <c r="B32" s="20" t="s">
        <v>100</v>
      </c>
      <c r="C32" s="20">
        <v>2019</v>
      </c>
      <c r="D32" s="20">
        <v>5.95</v>
      </c>
      <c r="E32" s="20">
        <f t="shared" si="0"/>
        <v>5.7279050736497545</v>
      </c>
      <c r="F32" s="78">
        <v>20.852593545184998</v>
      </c>
      <c r="G32" s="22">
        <f t="shared" si="1"/>
        <v>1</v>
      </c>
      <c r="H32" s="20">
        <v>51.549172015374694</v>
      </c>
      <c r="I32" s="23">
        <f t="shared" si="2"/>
        <v>3.7112926610633536</v>
      </c>
      <c r="J32" s="60">
        <v>732251435122.92004</v>
      </c>
      <c r="K32" s="25">
        <f t="shared" si="3"/>
        <v>1.5595081131467008</v>
      </c>
      <c r="L32" s="61">
        <v>83853.84</v>
      </c>
      <c r="M32" s="27">
        <f t="shared" si="4"/>
        <v>2.5142323489157961</v>
      </c>
      <c r="N32" s="61">
        <v>86743.59</v>
      </c>
      <c r="O32" s="27">
        <f t="shared" si="5"/>
        <v>1.5368552857499855</v>
      </c>
      <c r="P32" s="61">
        <v>159908.94</v>
      </c>
      <c r="Q32" s="27">
        <f t="shared" si="6"/>
        <v>1.5334661379150867</v>
      </c>
      <c r="R32" s="37">
        <v>46.573556858197321</v>
      </c>
      <c r="S32" s="27">
        <f t="shared" si="7"/>
        <v>4.3219470590551641</v>
      </c>
      <c r="T32" s="61">
        <v>99627266304</v>
      </c>
      <c r="U32" s="27">
        <f t="shared" si="8"/>
        <v>1.2670560793580905</v>
      </c>
      <c r="V32" s="61">
        <v>19159535036.799999</v>
      </c>
      <c r="W32" s="39">
        <f t="shared" si="9"/>
        <v>1.0167127293648284</v>
      </c>
      <c r="X32" s="15">
        <v>0.39100000000000001</v>
      </c>
      <c r="Y32" s="30">
        <f t="shared" si="10"/>
        <v>2.1144578313253009</v>
      </c>
      <c r="Z32" s="23">
        <v>76.010000000000005</v>
      </c>
      <c r="AA32" s="23">
        <f t="shared" si="11"/>
        <v>4.8510706295941199</v>
      </c>
      <c r="AB32" s="33">
        <v>98.36</v>
      </c>
      <c r="AC32" s="32">
        <f t="shared" si="12"/>
        <v>5.8098771156967306</v>
      </c>
      <c r="AD32" s="33">
        <v>8.56</v>
      </c>
      <c r="AE32" s="32">
        <f t="shared" si="13"/>
        <v>4.8888888888888893</v>
      </c>
      <c r="AF32" s="33">
        <v>80.540000000000006</v>
      </c>
      <c r="AG32" s="33">
        <f t="shared" si="14"/>
        <v>5.2409123307198859</v>
      </c>
      <c r="AH32" s="33">
        <v>89.38</v>
      </c>
      <c r="AI32" s="33">
        <f t="shared" si="15"/>
        <v>4.7636191378493606</v>
      </c>
      <c r="AJ32" s="23">
        <v>8.26</v>
      </c>
      <c r="AK32" s="23">
        <f t="shared" si="16"/>
        <v>2.8253968253968247</v>
      </c>
      <c r="AL32" s="62">
        <v>70.430000000000007</v>
      </c>
      <c r="AM32" s="34">
        <f t="shared" si="17"/>
        <v>3.7772277227722815</v>
      </c>
      <c r="AN32" s="33">
        <v>98.06</v>
      </c>
      <c r="AO32" s="35">
        <f t="shared" si="18"/>
        <v>5.6386430678466075</v>
      </c>
      <c r="AP32" s="33">
        <v>75.819999999999993</v>
      </c>
      <c r="AQ32" s="33">
        <f t="shared" si="19"/>
        <v>4.1512178619756419</v>
      </c>
      <c r="AR32" s="33">
        <v>60.14</v>
      </c>
      <c r="AS32" s="20">
        <f t="shared" si="20"/>
        <v>3.7570582084349944</v>
      </c>
      <c r="AT32" s="33">
        <v>60.849559002825238</v>
      </c>
      <c r="AU32" s="32">
        <f t="shared" si="21"/>
        <v>0.1407121178826565</v>
      </c>
      <c r="AV32" s="20">
        <v>0.9869327390599677</v>
      </c>
      <c r="AW32" s="20">
        <f t="shared" si="22"/>
        <v>1.5024046418093118</v>
      </c>
      <c r="AX32" s="20">
        <v>0.99211874425325108</v>
      </c>
      <c r="AY32" s="20">
        <f t="shared" si="23"/>
        <v>4.1737120125145797</v>
      </c>
      <c r="AZ32" s="20">
        <v>0.94236357765579593</v>
      </c>
      <c r="BA32" s="20">
        <f t="shared" si="24"/>
        <v>3.8848293461557035</v>
      </c>
      <c r="BB32" s="37">
        <v>0.94642363987848666</v>
      </c>
      <c r="BC32" s="37">
        <f t="shared" si="25"/>
        <v>2.8292031292446609</v>
      </c>
      <c r="BD32" s="32">
        <v>0.59755486121033263</v>
      </c>
      <c r="BE32" s="32">
        <f t="shared" si="26"/>
        <v>2.1595358317449178</v>
      </c>
      <c r="BF32" s="136">
        <v>58.4</v>
      </c>
      <c r="BG32" s="38">
        <f t="shared" si="27"/>
        <v>4.3947523584905657</v>
      </c>
      <c r="BH32" s="128">
        <v>89.6</v>
      </c>
      <c r="BI32" s="38">
        <f t="shared" si="28"/>
        <v>5.188613477924088</v>
      </c>
      <c r="BJ32" s="129">
        <v>58.06</v>
      </c>
      <c r="BK32" s="38">
        <f t="shared" si="29"/>
        <v>3.2166179984072212</v>
      </c>
      <c r="BP32" s="20">
        <v>23</v>
      </c>
      <c r="BQ32" s="20">
        <v>23.1</v>
      </c>
      <c r="BR32" s="20" t="s">
        <v>96</v>
      </c>
      <c r="BS32" s="20">
        <v>2016</v>
      </c>
      <c r="BT32" s="20">
        <f t="shared" si="30"/>
        <v>2.826558836137671</v>
      </c>
      <c r="BU32" s="20">
        <f t="shared" si="31"/>
        <v>4.1772077923134887</v>
      </c>
      <c r="BV32" s="32">
        <f t="shared" si="33"/>
        <v>5.1321536407974842</v>
      </c>
      <c r="BW32" s="20">
        <f t="shared" si="34"/>
        <v>0.942186278712557</v>
      </c>
      <c r="BX32" s="20">
        <f t="shared" si="34"/>
        <v>1.3924025974378296</v>
      </c>
      <c r="BY32" s="20">
        <f t="shared" si="34"/>
        <v>1.7107178802658281</v>
      </c>
      <c r="BZ32" s="20">
        <f t="shared" si="35"/>
        <v>4.0453067564162151</v>
      </c>
      <c r="CA32" s="20">
        <f t="shared" si="36"/>
        <v>1.3506489561758177</v>
      </c>
      <c r="CB32" s="20">
        <f t="shared" si="36"/>
        <v>0.95494584848399544</v>
      </c>
      <c r="CC32" s="20">
        <f t="shared" si="37"/>
        <v>2.3055948046598131</v>
      </c>
      <c r="CD32" s="137">
        <f t="shared" si="38"/>
        <v>4.6111896093196263</v>
      </c>
      <c r="CE32" s="137">
        <f t="shared" si="39"/>
        <v>3.1173515269140522</v>
      </c>
      <c r="CF32" s="137">
        <f t="shared" si="40"/>
        <v>3.8133179490406741</v>
      </c>
    </row>
    <row r="33" spans="1:84" ht="15" x14ac:dyDescent="0.35">
      <c r="A33" s="20">
        <v>28</v>
      </c>
      <c r="B33" s="20" t="s">
        <v>101</v>
      </c>
      <c r="C33" s="20">
        <v>2019</v>
      </c>
      <c r="D33" s="20">
        <v>4.49</v>
      </c>
      <c r="E33" s="20">
        <f t="shared" si="0"/>
        <v>5.4292144026186575</v>
      </c>
      <c r="F33" s="22">
        <v>57.792935149863197</v>
      </c>
      <c r="G33" s="22">
        <f t="shared" si="1"/>
        <v>1.7469998090801933</v>
      </c>
      <c r="H33" s="20">
        <v>58.498483716433</v>
      </c>
      <c r="I33" s="23">
        <f t="shared" si="2"/>
        <v>2.1227342704565024</v>
      </c>
      <c r="J33" s="60">
        <v>401932163686</v>
      </c>
      <c r="K33" s="25">
        <f t="shared" si="3"/>
        <v>1.2313681879770293</v>
      </c>
      <c r="L33" s="61">
        <v>41411.515500000001</v>
      </c>
      <c r="M33" s="27">
        <f t="shared" si="4"/>
        <v>1.7071381643621</v>
      </c>
      <c r="N33" s="61">
        <v>18399.978859999999</v>
      </c>
      <c r="O33" s="27">
        <f t="shared" si="5"/>
        <v>1.09336104512022</v>
      </c>
      <c r="P33" s="61">
        <v>34241.892310000003</v>
      </c>
      <c r="Q33" s="27">
        <f t="shared" si="6"/>
        <v>1.0766301336558559</v>
      </c>
      <c r="R33" s="37">
        <v>31.828997751775685</v>
      </c>
      <c r="S33" s="27">
        <f t="shared" si="7"/>
        <v>3.2785418836429105</v>
      </c>
      <c r="T33" s="61">
        <v>32806879278</v>
      </c>
      <c r="U33" s="27">
        <f t="shared" si="8"/>
        <v>1.0350298733176897</v>
      </c>
      <c r="V33" s="61">
        <v>12388953443</v>
      </c>
      <c r="W33" s="39">
        <f t="shared" si="9"/>
        <v>1.0100013226604387</v>
      </c>
      <c r="X33" s="15">
        <v>0.39300000000000002</v>
      </c>
      <c r="Y33" s="30">
        <f t="shared" si="10"/>
        <v>2.0542168674698789</v>
      </c>
      <c r="Z33" s="23">
        <v>71.400000000000006</v>
      </c>
      <c r="AA33" s="23">
        <f t="shared" si="11"/>
        <v>4.1144135506551622</v>
      </c>
      <c r="AB33" s="33">
        <v>97.79</v>
      </c>
      <c r="AC33" s="32">
        <f t="shared" si="12"/>
        <v>5.7437978205425466</v>
      </c>
      <c r="AD33" s="33">
        <v>11.04</v>
      </c>
      <c r="AE33" s="32">
        <f t="shared" si="13"/>
        <v>4.3527885862516218</v>
      </c>
      <c r="AF33" s="33">
        <v>67.150000000000006</v>
      </c>
      <c r="AG33" s="33">
        <f t="shared" si="14"/>
        <v>4.2865288667141836</v>
      </c>
      <c r="AH33" s="33">
        <v>89.66</v>
      </c>
      <c r="AI33" s="33">
        <f t="shared" si="15"/>
        <v>4.7967787778304123</v>
      </c>
      <c r="AJ33" s="63">
        <v>8.91</v>
      </c>
      <c r="AK33" s="23">
        <f t="shared" si="16"/>
        <v>3.5623582766439905</v>
      </c>
      <c r="AL33" s="64">
        <v>70.97</v>
      </c>
      <c r="AM33" s="34">
        <f t="shared" si="17"/>
        <v>4.044554455445545</v>
      </c>
      <c r="AN33" s="33">
        <v>97.53</v>
      </c>
      <c r="AO33" s="35">
        <f t="shared" si="18"/>
        <v>5.5083579154375615</v>
      </c>
      <c r="AP33" s="33">
        <v>76.95</v>
      </c>
      <c r="AQ33" s="33">
        <f t="shared" si="19"/>
        <v>4.3423545331529096</v>
      </c>
      <c r="AR33" s="33">
        <v>62.92</v>
      </c>
      <c r="AS33" s="20">
        <f t="shared" si="20"/>
        <v>4.2415475775531544</v>
      </c>
      <c r="AT33" s="33">
        <v>66.682017306438027</v>
      </c>
      <c r="AU33" s="32">
        <f t="shared" si="21"/>
        <v>0.51522884548564096</v>
      </c>
      <c r="AV33" s="20">
        <v>0.99672433207083644</v>
      </c>
      <c r="AW33" s="20">
        <f t="shared" si="22"/>
        <v>2.2756118582078635</v>
      </c>
      <c r="AX33" s="20">
        <v>1.0069127429242206</v>
      </c>
      <c r="AY33" s="20">
        <f t="shared" si="23"/>
        <v>4.6598055817204429</v>
      </c>
      <c r="AZ33" s="20">
        <v>0.93736534318251763</v>
      </c>
      <c r="BA33" s="20">
        <f t="shared" si="24"/>
        <v>3.776593436810773</v>
      </c>
      <c r="BB33" s="37">
        <v>0.94638949671772432</v>
      </c>
      <c r="BC33" s="37">
        <f t="shared" si="25"/>
        <v>2.8119808539106437</v>
      </c>
      <c r="BD33" s="32">
        <v>0.66373705754875989</v>
      </c>
      <c r="BE33" s="32">
        <f t="shared" si="26"/>
        <v>3.3863090447803255</v>
      </c>
      <c r="BF33" s="125">
        <v>50.55</v>
      </c>
      <c r="BG33" s="38">
        <f t="shared" si="27"/>
        <v>3.2376179245283012</v>
      </c>
      <c r="BH33" s="128">
        <v>90.01</v>
      </c>
      <c r="BI33" s="38">
        <f t="shared" si="28"/>
        <v>5.2680092951200619</v>
      </c>
      <c r="BJ33" s="129">
        <v>74.67</v>
      </c>
      <c r="BK33" s="38">
        <f t="shared" si="29"/>
        <v>4.3189540748606321</v>
      </c>
      <c r="BP33" s="20">
        <v>24</v>
      </c>
      <c r="BQ33" s="20">
        <v>24.1</v>
      </c>
      <c r="BR33" s="20" t="s">
        <v>97</v>
      </c>
      <c r="BS33" s="20">
        <v>2016</v>
      </c>
      <c r="BT33" s="20">
        <f t="shared" si="30"/>
        <v>2.0585327381112233</v>
      </c>
      <c r="BU33" s="20">
        <f t="shared" si="31"/>
        <v>3.8765541254137572</v>
      </c>
      <c r="BV33" s="32">
        <f t="shared" si="33"/>
        <v>4.8944712429439372</v>
      </c>
      <c r="BW33" s="20">
        <f t="shared" si="34"/>
        <v>0.6861775793704078</v>
      </c>
      <c r="BX33" s="20">
        <f t="shared" si="34"/>
        <v>1.2921847084712523</v>
      </c>
      <c r="BY33" s="20">
        <f t="shared" si="34"/>
        <v>1.6314904143146458</v>
      </c>
      <c r="BZ33" s="20">
        <f t="shared" si="35"/>
        <v>3.6098527021563056</v>
      </c>
      <c r="CA33" s="20">
        <f t="shared" si="36"/>
        <v>1.8180213873025339</v>
      </c>
      <c r="CB33" s="20">
        <f t="shared" si="36"/>
        <v>1.01791711753018</v>
      </c>
      <c r="CC33" s="20">
        <f t="shared" si="37"/>
        <v>2.8359385048327139</v>
      </c>
      <c r="CD33" s="137">
        <f t="shared" si="38"/>
        <v>5.6718770096654278</v>
      </c>
      <c r="CE33" s="137">
        <f t="shared" si="39"/>
        <v>2.0427217053777298</v>
      </c>
      <c r="CF33" s="137">
        <f t="shared" si="40"/>
        <v>3.2180699529616614</v>
      </c>
    </row>
    <row r="34" spans="1:84" ht="15" x14ac:dyDescent="0.35">
      <c r="A34" s="20">
        <v>29</v>
      </c>
      <c r="B34" s="20" t="s">
        <v>102</v>
      </c>
      <c r="C34" s="20">
        <v>2019</v>
      </c>
      <c r="D34" s="20">
        <v>4.88</v>
      </c>
      <c r="E34" s="20">
        <f t="shared" si="0"/>
        <v>5.5090016366612105</v>
      </c>
      <c r="F34" s="22">
        <v>64.425356821738262</v>
      </c>
      <c r="G34" s="22">
        <f t="shared" si="1"/>
        <v>1.8811192434820283</v>
      </c>
      <c r="H34" s="20">
        <v>47.633457155974789</v>
      </c>
      <c r="I34" s="23">
        <f t="shared" si="2"/>
        <v>4.6063945017501595</v>
      </c>
      <c r="J34" s="60">
        <v>228863019664.18002</v>
      </c>
      <c r="K34" s="25">
        <f t="shared" si="3"/>
        <v>1.0594409016232744</v>
      </c>
      <c r="L34" s="61">
        <v>10986.62</v>
      </c>
      <c r="M34" s="27">
        <f t="shared" si="4"/>
        <v>1.1285705078308483</v>
      </c>
      <c r="N34" s="61">
        <v>4265.29</v>
      </c>
      <c r="O34" s="27">
        <f t="shared" si="5"/>
        <v>1.0016384539673684</v>
      </c>
      <c r="P34" s="61">
        <v>13176.539999999999</v>
      </c>
      <c r="Q34" s="27">
        <f t="shared" si="6"/>
        <v>1.0000514954646196</v>
      </c>
      <c r="R34" s="37">
        <v>26.693476106844308</v>
      </c>
      <c r="S34" s="27">
        <f t="shared" si="7"/>
        <v>2.9151244478221736</v>
      </c>
      <c r="T34" s="61">
        <v>30129297904</v>
      </c>
      <c r="U34" s="27">
        <f t="shared" si="8"/>
        <v>1.0257322760539693</v>
      </c>
      <c r="V34" s="61">
        <v>30536797426</v>
      </c>
      <c r="W34" s="39">
        <f t="shared" si="9"/>
        <v>1.0279905544701928</v>
      </c>
      <c r="X34" s="15">
        <v>0.41</v>
      </c>
      <c r="Y34" s="30">
        <f t="shared" si="10"/>
        <v>1.5421686746987957</v>
      </c>
      <c r="Z34" s="23">
        <v>70.67</v>
      </c>
      <c r="AA34" s="23">
        <f t="shared" si="11"/>
        <v>3.997762863534676</v>
      </c>
      <c r="AB34" s="33">
        <v>97.65</v>
      </c>
      <c r="AC34" s="32">
        <f t="shared" si="12"/>
        <v>5.7275678182239753</v>
      </c>
      <c r="AD34" s="33">
        <v>15.31</v>
      </c>
      <c r="AE34" s="32">
        <f t="shared" si="13"/>
        <v>3.4297449200172938</v>
      </c>
      <c r="AF34" s="33">
        <v>60.57</v>
      </c>
      <c r="AG34" s="33">
        <f t="shared" si="14"/>
        <v>3.8175338560228083</v>
      </c>
      <c r="AH34" s="33">
        <v>94.19</v>
      </c>
      <c r="AI34" s="33">
        <f t="shared" si="15"/>
        <v>5.333254381809569</v>
      </c>
      <c r="AJ34" s="23">
        <v>7.69</v>
      </c>
      <c r="AK34" s="23">
        <f t="shared" si="16"/>
        <v>2.179138321995465</v>
      </c>
      <c r="AL34" s="62">
        <v>67.930000000000007</v>
      </c>
      <c r="AM34" s="34">
        <f t="shared" si="17"/>
        <v>2.539603960396045</v>
      </c>
      <c r="AN34" s="33">
        <v>98.41</v>
      </c>
      <c r="AO34" s="35">
        <f t="shared" si="18"/>
        <v>5.7246804326450329</v>
      </c>
      <c r="AP34" s="33">
        <v>70.28</v>
      </c>
      <c r="AQ34" s="33">
        <f t="shared" si="19"/>
        <v>3.2141407307171859</v>
      </c>
      <c r="AR34" s="33">
        <v>57.52</v>
      </c>
      <c r="AS34" s="20">
        <f t="shared" si="20"/>
        <v>3.3004531195538518</v>
      </c>
      <c r="AT34" s="33">
        <v>64.851050244645762</v>
      </c>
      <c r="AU34" s="32">
        <f t="shared" si="21"/>
        <v>0.39765787341259051</v>
      </c>
      <c r="AV34" s="20">
        <v>0.99098642900546885</v>
      </c>
      <c r="AW34" s="20">
        <f t="shared" si="22"/>
        <v>1.8225100950715745</v>
      </c>
      <c r="AX34" s="20">
        <v>0.96878936319104259</v>
      </c>
      <c r="AY34" s="20">
        <f t="shared" si="23"/>
        <v>3.4071672560826514</v>
      </c>
      <c r="AZ34" s="20">
        <v>0.81991192198804663</v>
      </c>
      <c r="BA34" s="20">
        <f t="shared" si="24"/>
        <v>1.2331597670576615</v>
      </c>
      <c r="BB34" s="37">
        <v>0.94380897912496431</v>
      </c>
      <c r="BC34" s="37">
        <f t="shared" si="25"/>
        <v>1.5103326322903718</v>
      </c>
      <c r="BD34" s="32">
        <v>0.59134157944814458</v>
      </c>
      <c r="BE34" s="32">
        <f t="shared" si="26"/>
        <v>2.0443645613338148</v>
      </c>
      <c r="BF34" s="125">
        <v>57.2</v>
      </c>
      <c r="BG34" s="38">
        <f t="shared" si="27"/>
        <v>4.2178655660377355</v>
      </c>
      <c r="BH34" s="128">
        <v>86.88</v>
      </c>
      <c r="BI34" s="38">
        <f t="shared" si="28"/>
        <v>4.6618900077459315</v>
      </c>
      <c r="BJ34" s="129">
        <v>79.37</v>
      </c>
      <c r="BK34" s="38">
        <f t="shared" si="29"/>
        <v>4.6308733740376962</v>
      </c>
      <c r="BP34" s="20">
        <v>25</v>
      </c>
      <c r="BQ34" s="20">
        <v>25.1</v>
      </c>
      <c r="BR34" s="20" t="s">
        <v>98</v>
      </c>
      <c r="BS34" s="20">
        <v>2016</v>
      </c>
      <c r="BT34" s="20">
        <f t="shared" si="30"/>
        <v>2.1762965117590851</v>
      </c>
      <c r="BU34" s="20">
        <f t="shared" si="31"/>
        <v>3.8568604680250904</v>
      </c>
      <c r="BV34" s="32">
        <f t="shared" si="33"/>
        <v>3.8439676655423853</v>
      </c>
      <c r="BW34" s="20">
        <f t="shared" si="34"/>
        <v>0.72543217058636167</v>
      </c>
      <c r="BX34" s="20">
        <f t="shared" si="34"/>
        <v>1.2856201560083635</v>
      </c>
      <c r="BY34" s="20">
        <f t="shared" si="34"/>
        <v>1.2813225551807952</v>
      </c>
      <c r="BZ34" s="20">
        <f t="shared" si="35"/>
        <v>3.2923748817755207</v>
      </c>
      <c r="CA34" s="20">
        <f t="shared" si="36"/>
        <v>1.6805639562660053</v>
      </c>
      <c r="CB34" s="20">
        <f t="shared" si="36"/>
        <v>1.2892802482705079E-2</v>
      </c>
      <c r="CC34" s="20">
        <f t="shared" si="37"/>
        <v>1.6676711537833002</v>
      </c>
      <c r="CD34" s="137">
        <f t="shared" si="38"/>
        <v>3.3611279125320106</v>
      </c>
      <c r="CE34" s="137">
        <f t="shared" si="39"/>
        <v>4.3838449138349418</v>
      </c>
      <c r="CF34" s="137">
        <f t="shared" si="40"/>
        <v>3.565242389790376</v>
      </c>
    </row>
    <row r="35" spans="1:84" ht="15" x14ac:dyDescent="0.35">
      <c r="A35" s="20">
        <v>30</v>
      </c>
      <c r="B35" s="20" t="s">
        <v>103</v>
      </c>
      <c r="C35" s="20">
        <v>2019</v>
      </c>
      <c r="D35" s="20">
        <v>3.78</v>
      </c>
      <c r="E35" s="20">
        <f t="shared" si="0"/>
        <v>5.2839607201309331</v>
      </c>
      <c r="F35" s="22">
        <v>95.40771338247545</v>
      </c>
      <c r="G35" s="22">
        <f t="shared" si="1"/>
        <v>2.5076379336284722</v>
      </c>
      <c r="H35" s="20">
        <v>54.140185715641771</v>
      </c>
      <c r="I35" s="23">
        <f t="shared" si="2"/>
        <v>3.1190071613195807</v>
      </c>
      <c r="J35" s="60">
        <v>221631194589.20999</v>
      </c>
      <c r="K35" s="25">
        <f t="shared" si="3"/>
        <v>1.0522567899345503</v>
      </c>
      <c r="L35" s="61">
        <v>13442.62622</v>
      </c>
      <c r="M35" s="27">
        <f t="shared" si="4"/>
        <v>1.1752745552821069</v>
      </c>
      <c r="N35" s="61">
        <v>6272.7776800000001</v>
      </c>
      <c r="O35" s="27">
        <f t="shared" si="5"/>
        <v>1.0146654100992507</v>
      </c>
      <c r="P35" s="69">
        <v>13162.37456</v>
      </c>
      <c r="Q35" s="27">
        <f t="shared" si="6"/>
        <v>1</v>
      </c>
      <c r="R35" s="37">
        <v>8.4945415595332179</v>
      </c>
      <c r="S35" s="27">
        <f t="shared" si="7"/>
        <v>1.6272688831628614</v>
      </c>
      <c r="T35" s="61">
        <v>30710917448</v>
      </c>
      <c r="U35" s="27">
        <f t="shared" si="8"/>
        <v>1.0277518838736721</v>
      </c>
      <c r="V35" s="61">
        <v>9742512661</v>
      </c>
      <c r="W35" s="39">
        <f t="shared" si="9"/>
        <v>1.0073780117733284</v>
      </c>
      <c r="X35" s="15">
        <v>0.36499999999999999</v>
      </c>
      <c r="Y35" s="30">
        <f t="shared" si="10"/>
        <v>2.8975903614457836</v>
      </c>
      <c r="Z35" s="23">
        <v>65.92</v>
      </c>
      <c r="AA35" s="23">
        <f t="shared" si="11"/>
        <v>3.2387344199424741</v>
      </c>
      <c r="AB35" s="33">
        <v>96.56</v>
      </c>
      <c r="AC35" s="32">
        <f t="shared" si="12"/>
        <v>5.6012056573150941</v>
      </c>
      <c r="AD35" s="33">
        <v>10.95</v>
      </c>
      <c r="AE35" s="32">
        <f t="shared" si="13"/>
        <v>4.3722438391699097</v>
      </c>
      <c r="AF35" s="33">
        <v>56.77</v>
      </c>
      <c r="AG35" s="33">
        <f t="shared" si="14"/>
        <v>3.5466856735566648</v>
      </c>
      <c r="AH35" s="33">
        <v>71.5</v>
      </c>
      <c r="AI35" s="33">
        <f t="shared" si="15"/>
        <v>2.6461392704879207</v>
      </c>
      <c r="AJ35" s="63">
        <v>7.73</v>
      </c>
      <c r="AK35" s="23">
        <f t="shared" si="16"/>
        <v>2.2244897959183674</v>
      </c>
      <c r="AL35" s="79">
        <v>64.819999999999993</v>
      </c>
      <c r="AM35" s="34">
        <f t="shared" si="17"/>
        <v>1</v>
      </c>
      <c r="AN35" s="33">
        <v>95.86</v>
      </c>
      <c r="AO35" s="35">
        <f t="shared" si="18"/>
        <v>5.0978367748279245</v>
      </c>
      <c r="AP35" s="33">
        <v>69.36</v>
      </c>
      <c r="AQ35" s="33">
        <f t="shared" si="19"/>
        <v>3.0585250338294996</v>
      </c>
      <c r="AR35" s="33">
        <v>57.64</v>
      </c>
      <c r="AS35" s="20">
        <f t="shared" si="20"/>
        <v>3.3213663297316134</v>
      </c>
      <c r="AT35" s="33">
        <v>67.811121343817931</v>
      </c>
      <c r="AU35" s="32">
        <f t="shared" si="21"/>
        <v>0.58773143825015373</v>
      </c>
      <c r="AV35" s="41">
        <v>0.98057048367093835</v>
      </c>
      <c r="AW35" s="20">
        <f t="shared" si="22"/>
        <v>1</v>
      </c>
      <c r="AX35" s="20">
        <v>0.96587369017275548</v>
      </c>
      <c r="AY35" s="20">
        <f t="shared" si="23"/>
        <v>3.3113655776035542</v>
      </c>
      <c r="AZ35" s="41">
        <v>0.80914481897627966</v>
      </c>
      <c r="BA35" s="20">
        <f t="shared" si="24"/>
        <v>1</v>
      </c>
      <c r="BB35" s="28">
        <v>0.94279724468403714</v>
      </c>
      <c r="BC35" s="37">
        <f t="shared" si="25"/>
        <v>1</v>
      </c>
      <c r="BD35" s="32">
        <v>0.612254389024532</v>
      </c>
      <c r="BE35" s="32">
        <f t="shared" si="26"/>
        <v>2.4320107262696595</v>
      </c>
      <c r="BF35" s="125">
        <v>56.15</v>
      </c>
      <c r="BG35" s="38">
        <f t="shared" si="27"/>
        <v>4.0630896226415087</v>
      </c>
      <c r="BH35" s="128">
        <v>89.97</v>
      </c>
      <c r="BI35" s="38">
        <f t="shared" si="28"/>
        <v>5.2602633617350874</v>
      </c>
      <c r="BJ35" s="129">
        <v>70.48</v>
      </c>
      <c r="BK35" s="38">
        <f t="shared" si="29"/>
        <v>4.0408813379346968</v>
      </c>
      <c r="BP35" s="20">
        <v>26</v>
      </c>
      <c r="BQ35" s="20">
        <v>26.1</v>
      </c>
      <c r="BR35" s="20" t="s">
        <v>99</v>
      </c>
      <c r="BS35" s="20">
        <v>2016</v>
      </c>
      <c r="BT35" s="20">
        <f t="shared" si="30"/>
        <v>2.2539616310106725</v>
      </c>
      <c r="BU35" s="20">
        <f t="shared" si="31"/>
        <v>3.2956283038624195</v>
      </c>
      <c r="BV35" s="32">
        <f t="shared" si="33"/>
        <v>5.2621245840467861</v>
      </c>
      <c r="BW35" s="20">
        <f t="shared" si="34"/>
        <v>0.75132054367022416</v>
      </c>
      <c r="BX35" s="20">
        <f t="shared" si="34"/>
        <v>1.0985427679541397</v>
      </c>
      <c r="BY35" s="20">
        <f t="shared" si="34"/>
        <v>1.7540415280155954</v>
      </c>
      <c r="BZ35" s="20">
        <f t="shared" si="35"/>
        <v>3.6039048396399593</v>
      </c>
      <c r="CA35" s="20">
        <f t="shared" si="36"/>
        <v>1.041666672851747</v>
      </c>
      <c r="CB35" s="20">
        <f t="shared" si="36"/>
        <v>1.9664962801843666</v>
      </c>
      <c r="CC35" s="20">
        <f t="shared" si="37"/>
        <v>3.0081629530361136</v>
      </c>
      <c r="CD35" s="137">
        <f t="shared" si="38"/>
        <v>6.0163259060722272</v>
      </c>
      <c r="CE35" s="137">
        <f t="shared" si="39"/>
        <v>1.6937451304195044</v>
      </c>
      <c r="CF35" s="137">
        <f t="shared" si="40"/>
        <v>3.1263649123348456</v>
      </c>
    </row>
    <row r="36" spans="1:84" ht="15" x14ac:dyDescent="0.35">
      <c r="A36" s="20">
        <v>31</v>
      </c>
      <c r="B36" s="20" t="s">
        <v>104</v>
      </c>
      <c r="C36" s="20">
        <v>2019</v>
      </c>
      <c r="D36" s="20">
        <v>3.7</v>
      </c>
      <c r="E36" s="20">
        <f t="shared" si="0"/>
        <v>5.2675941080196393</v>
      </c>
      <c r="F36" s="22">
        <v>69.914927621393247</v>
      </c>
      <c r="G36" s="22">
        <f t="shared" si="1"/>
        <v>1.9921281882058952</v>
      </c>
      <c r="H36" s="20">
        <v>58.65</v>
      </c>
      <c r="I36" s="23">
        <f t="shared" si="2"/>
        <v>2.0880988311600799</v>
      </c>
      <c r="J36" s="60">
        <v>300560087137.01001</v>
      </c>
      <c r="K36" s="25">
        <f t="shared" si="3"/>
        <v>1.1306649336123136</v>
      </c>
      <c r="L36" s="61">
        <v>7977.558</v>
      </c>
      <c r="M36" s="27">
        <f t="shared" si="4"/>
        <v>1.0713494090863271</v>
      </c>
      <c r="N36" s="61">
        <v>4027.741</v>
      </c>
      <c r="O36" s="27">
        <f t="shared" si="5"/>
        <v>1.0000969548921796</v>
      </c>
      <c r="P36" s="61">
        <v>19044.128000000001</v>
      </c>
      <c r="Q36" s="27">
        <f t="shared" si="6"/>
        <v>1.0213818720894594</v>
      </c>
      <c r="R36" s="37">
        <v>19.793048129757928</v>
      </c>
      <c r="S36" s="27">
        <f t="shared" si="7"/>
        <v>2.4268126433196118</v>
      </c>
      <c r="T36" s="61">
        <v>33234184552</v>
      </c>
      <c r="U36" s="27">
        <f t="shared" si="8"/>
        <v>1.0365136423582475</v>
      </c>
      <c r="V36" s="61">
        <v>7430570298</v>
      </c>
      <c r="W36" s="39">
        <f t="shared" si="9"/>
        <v>1.0050862757887258</v>
      </c>
      <c r="X36" s="15">
        <v>0.32</v>
      </c>
      <c r="Y36" s="30">
        <f t="shared" si="10"/>
        <v>4.2530120481927707</v>
      </c>
      <c r="Z36" s="23">
        <v>75.77</v>
      </c>
      <c r="AA36" s="23">
        <f t="shared" si="11"/>
        <v>4.8127197187599862</v>
      </c>
      <c r="AB36" s="33">
        <v>90.81</v>
      </c>
      <c r="AC36" s="32">
        <f t="shared" si="12"/>
        <v>4.9346162763737542</v>
      </c>
      <c r="AD36" s="33">
        <v>17.649999999999999</v>
      </c>
      <c r="AE36" s="32">
        <f t="shared" si="13"/>
        <v>2.9239083441418074</v>
      </c>
      <c r="AF36" s="33">
        <v>58.73</v>
      </c>
      <c r="AG36" s="33">
        <f t="shared" si="14"/>
        <v>3.6863863150392016</v>
      </c>
      <c r="AH36" s="33">
        <v>90.83</v>
      </c>
      <c r="AI36" s="33">
        <f t="shared" si="15"/>
        <v>4.9353387020369492</v>
      </c>
      <c r="AJ36" s="23">
        <v>9.81</v>
      </c>
      <c r="AK36" s="23">
        <f t="shared" si="16"/>
        <v>4.5827664399092978</v>
      </c>
      <c r="AL36" s="62">
        <v>65.819999999999993</v>
      </c>
      <c r="AM36" s="34">
        <f t="shared" si="17"/>
        <v>1.4950495049504946</v>
      </c>
      <c r="AN36" s="33">
        <v>96.21</v>
      </c>
      <c r="AO36" s="35">
        <f t="shared" si="18"/>
        <v>5.1838741396263499</v>
      </c>
      <c r="AP36" s="33">
        <v>74.680000000000007</v>
      </c>
      <c r="AQ36" s="33">
        <f t="shared" si="19"/>
        <v>3.9583897158322072</v>
      </c>
      <c r="AR36" s="33">
        <v>64.23</v>
      </c>
      <c r="AS36" s="20">
        <f t="shared" si="20"/>
        <v>4.4698501219937263</v>
      </c>
      <c r="AT36" s="33">
        <v>59.685096515249668</v>
      </c>
      <c r="AU36" s="32">
        <f t="shared" si="21"/>
        <v>6.5939070642336936E-2</v>
      </c>
      <c r="AV36" s="20">
        <v>1.0075117370892019</v>
      </c>
      <c r="AW36" s="20">
        <f t="shared" si="22"/>
        <v>3.1274548011442898</v>
      </c>
      <c r="AX36" s="20">
        <v>1.0148688834820221</v>
      </c>
      <c r="AY36" s="20">
        <f t="shared" si="23"/>
        <v>4.9212243398844793</v>
      </c>
      <c r="AZ36" s="20">
        <v>0.95814944452899109</v>
      </c>
      <c r="BA36" s="20">
        <f t="shared" si="24"/>
        <v>4.2266695829338801</v>
      </c>
      <c r="BB36" s="37">
        <v>0.94335447706151343</v>
      </c>
      <c r="BC36" s="37">
        <f t="shared" si="25"/>
        <v>1.2810756009593711</v>
      </c>
      <c r="BD36" s="32">
        <v>0.66043203371970494</v>
      </c>
      <c r="BE36" s="32">
        <f t="shared" si="26"/>
        <v>3.3250461232357562</v>
      </c>
      <c r="BF36" s="125">
        <v>57.56</v>
      </c>
      <c r="BG36" s="38">
        <f t="shared" si="27"/>
        <v>4.2709316037735849</v>
      </c>
      <c r="BH36" s="128">
        <v>88.72</v>
      </c>
      <c r="BI36" s="38">
        <f t="shared" si="28"/>
        <v>5.0182029434546855</v>
      </c>
      <c r="BJ36" s="129">
        <v>89.17</v>
      </c>
      <c r="BK36" s="38">
        <f t="shared" si="29"/>
        <v>5.2812582957260421</v>
      </c>
      <c r="BP36" s="20">
        <v>27</v>
      </c>
      <c r="BQ36" s="20">
        <v>27.1</v>
      </c>
      <c r="BR36" s="20" t="s">
        <v>100</v>
      </c>
      <c r="BS36" s="20">
        <v>2016</v>
      </c>
      <c r="BT36" s="20">
        <f t="shared" si="30"/>
        <v>2.4188975488218762</v>
      </c>
      <c r="BU36" s="20">
        <f t="shared" si="31"/>
        <v>3.6233479441559933</v>
      </c>
      <c r="BV36" s="32">
        <f t="shared" si="33"/>
        <v>4.2666612782739586</v>
      </c>
      <c r="BW36" s="20">
        <f t="shared" si="34"/>
        <v>0.80629918294062541</v>
      </c>
      <c r="BX36" s="20">
        <f t="shared" si="34"/>
        <v>1.2077826480519978</v>
      </c>
      <c r="BY36" s="20">
        <f t="shared" si="34"/>
        <v>1.4222204260913196</v>
      </c>
      <c r="BZ36" s="20">
        <f t="shared" si="35"/>
        <v>3.436302257083943</v>
      </c>
      <c r="CA36" s="20">
        <f t="shared" si="36"/>
        <v>1.204450395334117</v>
      </c>
      <c r="CB36" s="20">
        <f t="shared" si="36"/>
        <v>0.64331333411796532</v>
      </c>
      <c r="CC36" s="20">
        <f t="shared" si="37"/>
        <v>1.8477637294520823</v>
      </c>
      <c r="CD36" s="137">
        <f t="shared" si="38"/>
        <v>3.6955274589041647</v>
      </c>
      <c r="CE36" s="137">
        <f t="shared" si="39"/>
        <v>4.0450497846361042</v>
      </c>
      <c r="CF36" s="137">
        <f t="shared" si="40"/>
        <v>3.5884891389719833</v>
      </c>
    </row>
    <row r="37" spans="1:84" ht="15" x14ac:dyDescent="0.35">
      <c r="A37" s="20">
        <v>32</v>
      </c>
      <c r="B37" s="20" t="s">
        <v>105</v>
      </c>
      <c r="C37" s="20">
        <v>2019</v>
      </c>
      <c r="D37" s="20">
        <v>4.1500000000000004</v>
      </c>
      <c r="E37" s="20">
        <f t="shared" si="0"/>
        <v>5.3596563011456633</v>
      </c>
      <c r="F37" s="22">
        <v>159.83843590964858</v>
      </c>
      <c r="G37" s="22">
        <f t="shared" si="1"/>
        <v>3.8105424368343117</v>
      </c>
      <c r="H37" s="32">
        <v>59.670403584593068</v>
      </c>
      <c r="I37" s="23">
        <f t="shared" si="2"/>
        <v>1.8548425396249382</v>
      </c>
      <c r="J37" s="60">
        <v>293871066532</v>
      </c>
      <c r="K37" s="25">
        <f t="shared" si="3"/>
        <v>1.1240200451344533</v>
      </c>
      <c r="L37" s="61">
        <v>8212.7999999999993</v>
      </c>
      <c r="M37" s="27">
        <f t="shared" si="4"/>
        <v>1.075822831604992</v>
      </c>
      <c r="N37" s="69">
        <v>4012.8</v>
      </c>
      <c r="O37" s="27">
        <f t="shared" si="5"/>
        <v>1</v>
      </c>
      <c r="P37" s="61">
        <v>14336</v>
      </c>
      <c r="Q37" s="27">
        <f t="shared" si="6"/>
        <v>1.0042664673545063</v>
      </c>
      <c r="R37" s="37">
        <v>5.2033136783812521</v>
      </c>
      <c r="S37" s="27">
        <f t="shared" si="7"/>
        <v>1.3943637023521696</v>
      </c>
      <c r="T37" s="61">
        <v>38897323312</v>
      </c>
      <c r="U37" s="27">
        <f t="shared" si="8"/>
        <v>1.0561782486145965</v>
      </c>
      <c r="V37" s="61">
        <v>13695265155</v>
      </c>
      <c r="W37" s="39">
        <f t="shared" si="9"/>
        <v>1.0112962172068642</v>
      </c>
      <c r="X37" s="15">
        <v>0.31</v>
      </c>
      <c r="Y37" s="30">
        <f t="shared" si="10"/>
        <v>4.5542168674698793</v>
      </c>
      <c r="Z37" s="23">
        <v>77.5</v>
      </c>
      <c r="AA37" s="23">
        <f t="shared" si="11"/>
        <v>5.0891658676893572</v>
      </c>
      <c r="AB37" s="33">
        <v>92</v>
      </c>
      <c r="AC37" s="32">
        <f t="shared" si="12"/>
        <v>5.0725712960816143</v>
      </c>
      <c r="AD37" s="33">
        <v>6.91</v>
      </c>
      <c r="AE37" s="32">
        <f t="shared" si="13"/>
        <v>5.2455685257241678</v>
      </c>
      <c r="AF37" s="33">
        <v>53.36</v>
      </c>
      <c r="AG37" s="33">
        <f t="shared" si="14"/>
        <v>3.3036350677120456</v>
      </c>
      <c r="AH37" s="33">
        <v>85.04</v>
      </c>
      <c r="AI37" s="33">
        <f t="shared" si="15"/>
        <v>4.2496447181430614</v>
      </c>
      <c r="AJ37" s="63">
        <v>9</v>
      </c>
      <c r="AK37" s="23">
        <f t="shared" si="16"/>
        <v>3.6643990929705206</v>
      </c>
      <c r="AL37" s="64">
        <v>68.180000000000007</v>
      </c>
      <c r="AM37" s="34">
        <f t="shared" si="17"/>
        <v>2.6633663366336688</v>
      </c>
      <c r="AN37" s="33">
        <v>97.09</v>
      </c>
      <c r="AO37" s="35">
        <f t="shared" si="18"/>
        <v>5.4001966568338258</v>
      </c>
      <c r="AP37" s="33">
        <v>76.2</v>
      </c>
      <c r="AQ37" s="33">
        <f t="shared" si="19"/>
        <v>4.2154939106901228</v>
      </c>
      <c r="AR37" s="33">
        <v>63.95</v>
      </c>
      <c r="AS37" s="20">
        <f t="shared" si="20"/>
        <v>4.4210526315789469</v>
      </c>
      <c r="AT37" s="33">
        <v>61.918425561950627</v>
      </c>
      <c r="AU37" s="32">
        <f t="shared" si="21"/>
        <v>0.20934671158732823</v>
      </c>
      <c r="AV37" s="20">
        <v>1.0016494845360824</v>
      </c>
      <c r="AW37" s="20">
        <f t="shared" si="22"/>
        <v>2.6645336019694961</v>
      </c>
      <c r="AX37" s="20">
        <v>0.99855756622082348</v>
      </c>
      <c r="AY37" s="20">
        <f t="shared" si="23"/>
        <v>4.3852754999333108</v>
      </c>
      <c r="AZ37" s="20">
        <v>0.98126064735945495</v>
      </c>
      <c r="BA37" s="20">
        <f t="shared" si="24"/>
        <v>4.7271387121401585</v>
      </c>
      <c r="BB37" s="37">
        <v>0.9441356705144649</v>
      </c>
      <c r="BC37" s="37">
        <f t="shared" si="25"/>
        <v>1.6751202188408985</v>
      </c>
      <c r="BD37" s="32">
        <v>0.58927686973749382</v>
      </c>
      <c r="BE37" s="32">
        <f t="shared" si="26"/>
        <v>2.0060924775128406</v>
      </c>
      <c r="BF37" s="125">
        <v>53.61</v>
      </c>
      <c r="BG37" s="38">
        <f t="shared" si="27"/>
        <v>3.6886792452830184</v>
      </c>
      <c r="BH37" s="128">
        <v>92.38</v>
      </c>
      <c r="BI37" s="38">
        <f t="shared" si="28"/>
        <v>5.7269558481797036</v>
      </c>
      <c r="BJ37" s="129">
        <v>86.61</v>
      </c>
      <c r="BK37" s="38">
        <f t="shared" si="29"/>
        <v>5.1113618263870455</v>
      </c>
      <c r="BP37" s="20">
        <v>28</v>
      </c>
      <c r="BQ37" s="20">
        <v>28.1</v>
      </c>
      <c r="BR37" s="20" t="s">
        <v>101</v>
      </c>
      <c r="BS37" s="20">
        <v>2016</v>
      </c>
      <c r="BT37" s="20">
        <f t="shared" si="30"/>
        <v>1.9731019092891597</v>
      </c>
      <c r="BU37" s="20">
        <f t="shared" si="31"/>
        <v>3.6874650958992961</v>
      </c>
      <c r="BV37" s="32">
        <f t="shared" si="33"/>
        <v>4.2748604315029981</v>
      </c>
      <c r="BW37" s="20">
        <f t="shared" si="34"/>
        <v>0.65770063642971988</v>
      </c>
      <c r="BX37" s="20">
        <f t="shared" si="34"/>
        <v>1.2291550319664319</v>
      </c>
      <c r="BY37" s="20">
        <f t="shared" si="34"/>
        <v>1.424953477167666</v>
      </c>
      <c r="BZ37" s="20">
        <f t="shared" si="35"/>
        <v>3.3118091455638181</v>
      </c>
      <c r="CA37" s="20">
        <f t="shared" si="36"/>
        <v>1.7143631866101363</v>
      </c>
      <c r="CB37" s="20">
        <f t="shared" si="36"/>
        <v>0.58739533560370205</v>
      </c>
      <c r="CC37" s="20">
        <f t="shared" si="37"/>
        <v>2.3017585222138384</v>
      </c>
      <c r="CD37" s="137">
        <f t="shared" si="38"/>
        <v>4.6035170444276767</v>
      </c>
      <c r="CE37" s="137">
        <f t="shared" si="39"/>
        <v>3.1251249453951933</v>
      </c>
      <c r="CF37" s="137">
        <f t="shared" si="40"/>
        <v>3.265138095521662</v>
      </c>
    </row>
    <row r="38" spans="1:84" ht="15" x14ac:dyDescent="0.35">
      <c r="A38" s="20">
        <v>33</v>
      </c>
      <c r="B38" s="20" t="s">
        <v>106</v>
      </c>
      <c r="C38" s="20">
        <v>2019</v>
      </c>
      <c r="D38" s="20">
        <v>0.28999999999999998</v>
      </c>
      <c r="E38" s="20">
        <f t="shared" si="0"/>
        <v>4.5699672667757767</v>
      </c>
      <c r="F38" s="22">
        <v>92.968566426050273</v>
      </c>
      <c r="G38" s="22">
        <f t="shared" si="1"/>
        <v>2.4583140175080702</v>
      </c>
      <c r="H38" s="32">
        <v>51.136496076757581</v>
      </c>
      <c r="I38" s="23">
        <f t="shared" si="2"/>
        <v>3.8056271582182211</v>
      </c>
      <c r="J38" s="60">
        <v>713943805775.14001</v>
      </c>
      <c r="K38" s="25">
        <f t="shared" si="3"/>
        <v>1.5413212719791189</v>
      </c>
      <c r="L38" s="61">
        <v>17763.202550000002</v>
      </c>
      <c r="M38" s="27">
        <f t="shared" si="4"/>
        <v>1.2574357486414232</v>
      </c>
      <c r="N38" s="61">
        <v>27214.717020000004</v>
      </c>
      <c r="O38" s="27">
        <f t="shared" si="5"/>
        <v>1.1505614994335187</v>
      </c>
      <c r="P38" s="61">
        <v>17094.835149999999</v>
      </c>
      <c r="Q38" s="27">
        <f t="shared" si="6"/>
        <v>1.0142956297284405</v>
      </c>
      <c r="R38" s="37">
        <v>1.6252005532864364</v>
      </c>
      <c r="S38" s="27">
        <f t="shared" si="7"/>
        <v>1.1411569617512627</v>
      </c>
      <c r="T38" s="61">
        <v>93771177549</v>
      </c>
      <c r="U38" s="27">
        <f t="shared" si="8"/>
        <v>1.2467214761548824</v>
      </c>
      <c r="V38" s="61">
        <v>20281956694</v>
      </c>
      <c r="W38" s="39">
        <f t="shared" si="9"/>
        <v>1.0178253410557032</v>
      </c>
      <c r="X38" s="15">
        <v>0.38100000000000001</v>
      </c>
      <c r="Y38" s="30">
        <f t="shared" si="10"/>
        <v>2.4156626506024095</v>
      </c>
      <c r="Z38" s="23">
        <v>61.52</v>
      </c>
      <c r="AA38" s="23">
        <f t="shared" si="11"/>
        <v>2.5356343879833823</v>
      </c>
      <c r="AB38" s="33">
        <v>87.14</v>
      </c>
      <c r="AC38" s="32">
        <f t="shared" si="12"/>
        <v>4.5091583584511943</v>
      </c>
      <c r="AD38" s="33">
        <v>21.51</v>
      </c>
      <c r="AE38" s="32">
        <f t="shared" si="13"/>
        <v>2.0894941634241242</v>
      </c>
      <c r="AF38" s="33">
        <v>62.06</v>
      </c>
      <c r="AG38" s="33">
        <f t="shared" si="14"/>
        <v>3.9237348538845334</v>
      </c>
      <c r="AH38" s="33">
        <v>81.849999999999994</v>
      </c>
      <c r="AI38" s="33">
        <f t="shared" si="15"/>
        <v>3.8718616769303646</v>
      </c>
      <c r="AJ38" s="23">
        <v>7.44</v>
      </c>
      <c r="AK38" s="23">
        <f t="shared" si="16"/>
        <v>1.8956916099773244</v>
      </c>
      <c r="AL38" s="62">
        <v>65.900000000000006</v>
      </c>
      <c r="AM38" s="34">
        <f t="shared" si="17"/>
        <v>1.5346534653465405</v>
      </c>
      <c r="AN38" s="33">
        <v>93.76</v>
      </c>
      <c r="AO38" s="35">
        <f t="shared" si="18"/>
        <v>4.581612586037366</v>
      </c>
      <c r="AP38" s="33">
        <v>69.92</v>
      </c>
      <c r="AQ38" s="33">
        <f t="shared" si="19"/>
        <v>3.1532476319350478</v>
      </c>
      <c r="AR38" s="33">
        <v>63.15</v>
      </c>
      <c r="AS38" s="20">
        <f t="shared" si="20"/>
        <v>4.2816312303938648</v>
      </c>
      <c r="AT38" s="33">
        <v>63.360202885430084</v>
      </c>
      <c r="AU38" s="32">
        <f t="shared" si="21"/>
        <v>0.30192683767022593</v>
      </c>
      <c r="AV38" s="20">
        <v>1.0154772141014616</v>
      </c>
      <c r="AW38" s="20">
        <f t="shared" si="22"/>
        <v>3.7564601428797433</v>
      </c>
      <c r="AX38" s="20">
        <v>1.0287456445993033</v>
      </c>
      <c r="AY38" s="20">
        <f t="shared" si="23"/>
        <v>5.3771797911819679</v>
      </c>
      <c r="AZ38" s="20">
        <v>0.94766815453286135</v>
      </c>
      <c r="BA38" s="20">
        <f t="shared" si="24"/>
        <v>3.9996990476570602</v>
      </c>
      <c r="BB38" s="37">
        <v>0.94437887282384192</v>
      </c>
      <c r="BC38" s="37">
        <f t="shared" si="25"/>
        <v>1.7977947762175681</v>
      </c>
      <c r="BD38" s="32">
        <v>0.65389809699201962</v>
      </c>
      <c r="BE38" s="32">
        <f t="shared" si="26"/>
        <v>3.2039310953783557</v>
      </c>
      <c r="BF38" s="125">
        <v>53.89</v>
      </c>
      <c r="BG38" s="38">
        <f t="shared" si="27"/>
        <v>3.7299528301886786</v>
      </c>
      <c r="BH38" s="128">
        <v>92.64</v>
      </c>
      <c r="BI38" s="38">
        <f t="shared" si="28"/>
        <v>5.7773044151820283</v>
      </c>
      <c r="BJ38" s="134">
        <v>100</v>
      </c>
      <c r="BK38" s="38">
        <f t="shared" si="29"/>
        <v>6</v>
      </c>
      <c r="BP38" s="20">
        <v>29</v>
      </c>
      <c r="BQ38" s="20">
        <v>29.1</v>
      </c>
      <c r="BR38" s="20" t="s">
        <v>102</v>
      </c>
      <c r="BS38" s="20">
        <v>2016</v>
      </c>
      <c r="BT38" s="20">
        <f t="shared" si="30"/>
        <v>2.1155064019125844</v>
      </c>
      <c r="BU38" s="20">
        <f t="shared" si="31"/>
        <v>2.9810128459572858</v>
      </c>
      <c r="BV38" s="32">
        <f t="shared" si="33"/>
        <v>4.5035429826071214</v>
      </c>
      <c r="BW38" s="20">
        <f t="shared" si="34"/>
        <v>0.70516880063752818</v>
      </c>
      <c r="BX38" s="20">
        <f t="shared" si="34"/>
        <v>0.99367094865242855</v>
      </c>
      <c r="BY38" s="20">
        <f t="shared" si="34"/>
        <v>1.5011809942023737</v>
      </c>
      <c r="BZ38" s="20">
        <f t="shared" si="35"/>
        <v>3.2000207434923302</v>
      </c>
      <c r="CA38" s="20">
        <f t="shared" si="36"/>
        <v>0.86550644404470134</v>
      </c>
      <c r="CB38" s="20">
        <f t="shared" si="36"/>
        <v>1.5225301366498356</v>
      </c>
      <c r="CC38" s="20">
        <f t="shared" si="37"/>
        <v>2.3880365806945369</v>
      </c>
      <c r="CD38" s="137">
        <f t="shared" si="38"/>
        <v>4.7760731613890739</v>
      </c>
      <c r="CE38" s="137">
        <f t="shared" si="39"/>
        <v>2.9503006294706591</v>
      </c>
      <c r="CF38" s="137">
        <f t="shared" si="40"/>
        <v>3.1375907149869122</v>
      </c>
    </row>
    <row r="39" spans="1:84" ht="15" x14ac:dyDescent="0.35">
      <c r="A39" s="20">
        <v>34</v>
      </c>
      <c r="B39" s="20" t="s">
        <v>107</v>
      </c>
      <c r="C39" s="20">
        <v>2019</v>
      </c>
      <c r="D39" s="41">
        <v>-17.16</v>
      </c>
      <c r="E39" s="20">
        <f t="shared" si="0"/>
        <v>1</v>
      </c>
      <c r="F39" s="22">
        <v>76.759644520564322</v>
      </c>
      <c r="G39" s="22">
        <f t="shared" si="1"/>
        <v>2.1305406119892543</v>
      </c>
      <c r="H39" s="20">
        <v>44.32</v>
      </c>
      <c r="I39" s="23">
        <f t="shared" si="2"/>
        <v>5.3638249342113298</v>
      </c>
      <c r="J39" s="60">
        <v>706805683660.66003</v>
      </c>
      <c r="K39" s="25">
        <f t="shared" si="3"/>
        <v>1.5342302450271998</v>
      </c>
      <c r="L39" s="61">
        <v>55533.152609999997</v>
      </c>
      <c r="M39" s="27">
        <f t="shared" si="4"/>
        <v>1.97567885628058</v>
      </c>
      <c r="N39" s="61">
        <v>21836.450430000001</v>
      </c>
      <c r="O39" s="27">
        <f t="shared" si="5"/>
        <v>1.1156609400769111</v>
      </c>
      <c r="P39" s="61">
        <v>57192.63654</v>
      </c>
      <c r="Q39" s="27">
        <f t="shared" si="6"/>
        <v>1.1600627158763988</v>
      </c>
      <c r="R39" s="37">
        <v>7.998827936877842E-2</v>
      </c>
      <c r="S39" s="27">
        <f t="shared" si="7"/>
        <v>1.0318093392093293</v>
      </c>
      <c r="T39" s="61">
        <v>49403528752</v>
      </c>
      <c r="U39" s="27">
        <f t="shared" si="8"/>
        <v>1.0926598539542318</v>
      </c>
      <c r="V39" s="61">
        <v>13970708368</v>
      </c>
      <c r="W39" s="39">
        <f t="shared" si="9"/>
        <v>1.011569253045927</v>
      </c>
      <c r="X39" s="15">
        <v>0.39100000000000001</v>
      </c>
      <c r="Y39" s="30">
        <f t="shared" si="10"/>
        <v>2.1144578313253009</v>
      </c>
      <c r="Z39" s="23">
        <v>65.37</v>
      </c>
      <c r="AA39" s="23">
        <f t="shared" si="11"/>
        <v>3.150846915947588</v>
      </c>
      <c r="AB39" s="51">
        <v>56.87</v>
      </c>
      <c r="AC39" s="32">
        <f t="shared" si="12"/>
        <v>1</v>
      </c>
      <c r="AD39" s="59">
        <v>26.55</v>
      </c>
      <c r="AE39" s="32">
        <f t="shared" si="13"/>
        <v>1</v>
      </c>
      <c r="AF39" s="51">
        <v>21.04</v>
      </c>
      <c r="AG39" s="33">
        <f t="shared" si="14"/>
        <v>1</v>
      </c>
      <c r="AH39" s="33">
        <v>60.85</v>
      </c>
      <c r="AI39" s="33">
        <f t="shared" si="15"/>
        <v>1.3848886783514922</v>
      </c>
      <c r="AJ39" s="80">
        <v>6.65</v>
      </c>
      <c r="AK39" s="23">
        <f t="shared" si="16"/>
        <v>1</v>
      </c>
      <c r="AL39" s="64">
        <v>65.650000000000006</v>
      </c>
      <c r="AM39" s="34">
        <f t="shared" si="17"/>
        <v>1.4108910891089168</v>
      </c>
      <c r="AN39" s="51">
        <v>79.19</v>
      </c>
      <c r="AO39" s="35">
        <f t="shared" si="18"/>
        <v>1</v>
      </c>
      <c r="AP39" s="51">
        <v>57.19</v>
      </c>
      <c r="AQ39" s="33">
        <f t="shared" si="19"/>
        <v>1</v>
      </c>
      <c r="AR39" s="51">
        <v>44.32</v>
      </c>
      <c r="AS39" s="20">
        <f t="shared" si="20"/>
        <v>1</v>
      </c>
      <c r="AT39" s="59">
        <v>74.231499978668609</v>
      </c>
      <c r="AU39" s="32">
        <f t="shared" si="21"/>
        <v>1</v>
      </c>
      <c r="AV39" s="20">
        <v>1.0154772141014616</v>
      </c>
      <c r="AW39" s="20">
        <f t="shared" si="22"/>
        <v>3.7564601428797433</v>
      </c>
      <c r="AX39" s="20">
        <v>1.0287456445993033</v>
      </c>
      <c r="AY39" s="20">
        <f t="shared" si="23"/>
        <v>5.3771797911819679</v>
      </c>
      <c r="AZ39" s="20">
        <v>0.94766815453286135</v>
      </c>
      <c r="BA39" s="20">
        <f t="shared" si="24"/>
        <v>3.9996990476570602</v>
      </c>
      <c r="BB39" s="37">
        <v>0.94608206191675293</v>
      </c>
      <c r="BC39" s="37">
        <f t="shared" si="25"/>
        <v>2.6569065528978024</v>
      </c>
      <c r="BD39" s="32">
        <v>0.77906976744186052</v>
      </c>
      <c r="BE39" s="32">
        <f t="shared" si="26"/>
        <v>5.524151046277761</v>
      </c>
      <c r="BF39" s="125">
        <v>47.29</v>
      </c>
      <c r="BG39" s="38">
        <f t="shared" si="27"/>
        <v>2.757075471698113</v>
      </c>
      <c r="BH39" s="128">
        <v>92.56</v>
      </c>
      <c r="BI39" s="38">
        <f t="shared" si="28"/>
        <v>5.7618125484120828</v>
      </c>
      <c r="BJ39" s="129">
        <v>99.58</v>
      </c>
      <c r="BK39" s="38">
        <f t="shared" si="29"/>
        <v>5.9721263604990709</v>
      </c>
      <c r="BP39" s="20">
        <v>30</v>
      </c>
      <c r="BQ39" s="20">
        <v>30.1</v>
      </c>
      <c r="BR39" s="20" t="s">
        <v>103</v>
      </c>
      <c r="BS39" s="20">
        <v>2016</v>
      </c>
      <c r="BT39" s="20">
        <f t="shared" si="30"/>
        <v>1.881520134920476</v>
      </c>
      <c r="BU39" s="20">
        <f t="shared" si="31"/>
        <v>2.7033227503348893</v>
      </c>
      <c r="BV39" s="32">
        <f t="shared" si="33"/>
        <v>4.4547447741037649</v>
      </c>
      <c r="BW39" s="20">
        <f t="shared" si="34"/>
        <v>0.62717337830682529</v>
      </c>
      <c r="BX39" s="20">
        <f t="shared" si="34"/>
        <v>0.90110758344496311</v>
      </c>
      <c r="BY39" s="20">
        <f t="shared" si="34"/>
        <v>1.484914924701255</v>
      </c>
      <c r="BZ39" s="20">
        <f t="shared" si="35"/>
        <v>3.0131958864530435</v>
      </c>
      <c r="CA39" s="20">
        <f t="shared" si="36"/>
        <v>0.82180261541441335</v>
      </c>
      <c r="CB39" s="20">
        <f t="shared" si="36"/>
        <v>1.7514220237688756</v>
      </c>
      <c r="CC39" s="20">
        <f t="shared" si="37"/>
        <v>2.5732246391832891</v>
      </c>
      <c r="CD39" s="137">
        <f t="shared" si="38"/>
        <v>5.1464492783665783</v>
      </c>
      <c r="CE39" s="137">
        <f t="shared" si="39"/>
        <v>2.5750560283194708</v>
      </c>
      <c r="CF39" s="137">
        <f t="shared" si="40"/>
        <v>2.9036609219196503</v>
      </c>
    </row>
    <row r="40" spans="1:84" x14ac:dyDescent="0.35">
      <c r="B40" s="92"/>
      <c r="BP40" s="20">
        <v>31</v>
      </c>
      <c r="BQ40" s="20">
        <v>31.1</v>
      </c>
      <c r="BR40" s="20" t="s">
        <v>104</v>
      </c>
      <c r="BS40" s="20">
        <v>2016</v>
      </c>
      <c r="BT40" s="20">
        <f t="shared" si="30"/>
        <v>1.8039726858532483</v>
      </c>
      <c r="BU40" s="20">
        <f t="shared" si="31"/>
        <v>3.4557701829266696</v>
      </c>
      <c r="BV40" s="32">
        <f t="shared" si="33"/>
        <v>4.8567976143181042</v>
      </c>
      <c r="BW40" s="20">
        <f t="shared" si="34"/>
        <v>0.60132422861774948</v>
      </c>
      <c r="BX40" s="20">
        <f t="shared" si="34"/>
        <v>1.1519233943088898</v>
      </c>
      <c r="BY40" s="20">
        <f t="shared" si="34"/>
        <v>1.6189325381060347</v>
      </c>
      <c r="BZ40" s="20">
        <f t="shared" si="35"/>
        <v>3.3721801610326736</v>
      </c>
      <c r="CA40" s="20">
        <f t="shared" si="36"/>
        <v>1.6517974970734213</v>
      </c>
      <c r="CB40" s="20">
        <f t="shared" si="36"/>
        <v>1.4010274313914346</v>
      </c>
      <c r="CC40" s="20">
        <f t="shared" si="37"/>
        <v>3.0528249284648559</v>
      </c>
      <c r="CD40" s="137">
        <f t="shared" si="38"/>
        <v>6.1056498569297117</v>
      </c>
      <c r="CE40" s="137">
        <f t="shared" si="39"/>
        <v>1.603247042728821</v>
      </c>
      <c r="CF40" s="137">
        <f t="shared" si="40"/>
        <v>2.9299468814567105</v>
      </c>
    </row>
    <row r="41" spans="1:84" x14ac:dyDescent="0.35">
      <c r="BP41" s="20">
        <v>32</v>
      </c>
      <c r="BQ41" s="20">
        <v>32.1</v>
      </c>
      <c r="BR41" s="20" t="s">
        <v>105</v>
      </c>
      <c r="BS41" s="20">
        <v>2016</v>
      </c>
      <c r="BT41" s="20">
        <f t="shared" si="30"/>
        <v>1.8690988789872498</v>
      </c>
      <c r="BU41" s="20">
        <f t="shared" si="31"/>
        <v>3.5644377578010777</v>
      </c>
      <c r="BV41" s="32">
        <f t="shared" si="33"/>
        <v>4.8423323066165898</v>
      </c>
      <c r="BW41" s="20">
        <f t="shared" si="34"/>
        <v>0.62303295966241656</v>
      </c>
      <c r="BX41" s="20">
        <f t="shared" si="34"/>
        <v>1.1881459192670258</v>
      </c>
      <c r="BY41" s="20">
        <f t="shared" si="34"/>
        <v>1.6141107688721965</v>
      </c>
      <c r="BZ41" s="20">
        <f t="shared" si="35"/>
        <v>3.4252896478016392</v>
      </c>
      <c r="CA41" s="20">
        <f t="shared" si="36"/>
        <v>1.6953388788138279</v>
      </c>
      <c r="CB41" s="20">
        <f t="shared" si="36"/>
        <v>1.277894548815512</v>
      </c>
      <c r="CC41" s="20">
        <f t="shared" si="37"/>
        <v>2.97323342762934</v>
      </c>
      <c r="CD41" s="137">
        <f t="shared" si="38"/>
        <v>5.9464668552586799</v>
      </c>
      <c r="CE41" s="137">
        <f t="shared" si="39"/>
        <v>1.7645224577300622</v>
      </c>
      <c r="CF41" s="137">
        <f t="shared" si="40"/>
        <v>3.0100978502837448</v>
      </c>
    </row>
    <row r="42" spans="1:84" x14ac:dyDescent="0.35">
      <c r="BP42" s="20">
        <v>33</v>
      </c>
      <c r="BQ42" s="20">
        <v>33.1</v>
      </c>
      <c r="BR42" s="20" t="s">
        <v>106</v>
      </c>
      <c r="BS42" s="20">
        <v>2016</v>
      </c>
      <c r="BT42" s="20">
        <f t="shared" si="30"/>
        <v>1.920322637124642</v>
      </c>
      <c r="BU42" s="20">
        <f t="shared" si="31"/>
        <v>2.8048323604534136</v>
      </c>
      <c r="BV42" s="32">
        <f t="shared" si="33"/>
        <v>5.1690857484569017</v>
      </c>
      <c r="BW42" s="20">
        <f t="shared" si="34"/>
        <v>0.64010754570821404</v>
      </c>
      <c r="BX42" s="20">
        <f t="shared" si="34"/>
        <v>0.93494412015113781</v>
      </c>
      <c r="BY42" s="20">
        <f t="shared" si="34"/>
        <v>1.7230285828189673</v>
      </c>
      <c r="BZ42" s="20">
        <f t="shared" si="35"/>
        <v>3.2980802486783194</v>
      </c>
      <c r="CA42" s="20">
        <f t="shared" si="36"/>
        <v>0.88450972332877154</v>
      </c>
      <c r="CB42" s="20">
        <f t="shared" si="36"/>
        <v>2.3642533880034882</v>
      </c>
      <c r="CC42" s="20">
        <f t="shared" si="37"/>
        <v>3.2487631113322597</v>
      </c>
      <c r="CD42" s="137">
        <f t="shared" si="38"/>
        <v>6.4975262226645194</v>
      </c>
      <c r="CE42" s="137">
        <f t="shared" si="39"/>
        <v>1.2062195784291534</v>
      </c>
      <c r="CF42" s="137">
        <f t="shared" si="40"/>
        <v>2.7751150811160281</v>
      </c>
    </row>
    <row r="43" spans="1:84" x14ac:dyDescent="0.35">
      <c r="BP43" s="20">
        <v>34</v>
      </c>
      <c r="BQ43" s="20">
        <v>34.1</v>
      </c>
      <c r="BR43" s="20" t="s">
        <v>107</v>
      </c>
      <c r="BS43" s="20">
        <v>2016</v>
      </c>
      <c r="BT43" s="20">
        <f t="shared" si="30"/>
        <v>1.741603674967116</v>
      </c>
      <c r="BU43" s="20">
        <f t="shared" si="31"/>
        <v>2.0476862903447528</v>
      </c>
      <c r="BV43" s="32">
        <f t="shared" si="33"/>
        <v>4.8303381268697558</v>
      </c>
      <c r="BW43" s="20">
        <f t="shared" si="34"/>
        <v>0.580534558322372</v>
      </c>
      <c r="BX43" s="20">
        <f t="shared" si="34"/>
        <v>0.6825620967815843</v>
      </c>
      <c r="BY43" s="20">
        <f t="shared" si="34"/>
        <v>1.6101127089565852</v>
      </c>
      <c r="BZ43" s="20">
        <f t="shared" si="35"/>
        <v>2.8732093640605418</v>
      </c>
      <c r="CA43" s="20">
        <f t="shared" si="36"/>
        <v>0.30608261537763681</v>
      </c>
      <c r="CB43" s="20">
        <f t="shared" si="36"/>
        <v>2.782651836525003</v>
      </c>
      <c r="CC43" s="20">
        <f t="shared" si="37"/>
        <v>3.0887344519026398</v>
      </c>
      <c r="CD43" s="137">
        <f t="shared" si="38"/>
        <v>6.1774689038052797</v>
      </c>
      <c r="CE43" s="137">
        <f t="shared" si="39"/>
        <v>1.5304839557895029</v>
      </c>
      <c r="CF43" s="41">
        <f t="shared" si="40"/>
        <v>2.5375280119927819</v>
      </c>
    </row>
    <row r="44" spans="1:84" x14ac:dyDescent="0.35">
      <c r="BT44" s="81"/>
      <c r="BU44" s="81"/>
      <c r="BV44" s="81"/>
      <c r="BW44" s="81"/>
    </row>
  </sheetData>
  <autoFilter ref="BQ5:CF43" xr:uid="{89D603D5-D891-405E-B072-784055F29A87}"/>
  <mergeCells count="52">
    <mergeCell ref="AV2:AZ2"/>
    <mergeCell ref="AN3:AR3"/>
    <mergeCell ref="AV3:AZ3"/>
    <mergeCell ref="D4:D5"/>
    <mergeCell ref="F4:F5"/>
    <mergeCell ref="R4:R5"/>
    <mergeCell ref="J4:J5"/>
    <mergeCell ref="L4:L5"/>
    <mergeCell ref="N4:N5"/>
    <mergeCell ref="P4:P5"/>
    <mergeCell ref="AV4:AZ4"/>
    <mergeCell ref="X4:X5"/>
    <mergeCell ref="Z4:Z5"/>
    <mergeCell ref="AB4:AB5"/>
    <mergeCell ref="AD4:AD5"/>
    <mergeCell ref="AT4:AT5"/>
    <mergeCell ref="A1:A5"/>
    <mergeCell ref="B1:B5"/>
    <mergeCell ref="C1:C5"/>
    <mergeCell ref="H4:H5"/>
    <mergeCell ref="AN2:AR2"/>
    <mergeCell ref="AF4:AF5"/>
    <mergeCell ref="AH4:AH5"/>
    <mergeCell ref="AJ4:AJ5"/>
    <mergeCell ref="AL4:AL5"/>
    <mergeCell ref="AN4:AR4"/>
    <mergeCell ref="CB5:CB9"/>
    <mergeCell ref="BB4:BB5"/>
    <mergeCell ref="BD4:BD5"/>
    <mergeCell ref="BF4:BF5"/>
    <mergeCell ref="BP4:BS4"/>
    <mergeCell ref="CA4:CD4"/>
    <mergeCell ref="CC5:CC9"/>
    <mergeCell ref="CD5:CD9"/>
    <mergeCell ref="BH4:BH5"/>
    <mergeCell ref="BJ4:BJ5"/>
    <mergeCell ref="CF5:CF9"/>
    <mergeCell ref="CE4:CF4"/>
    <mergeCell ref="BP5:BP9"/>
    <mergeCell ref="BQ5:BQ9"/>
    <mergeCell ref="BR5:BR9"/>
    <mergeCell ref="BS5:BS9"/>
    <mergeCell ref="BT5:BT9"/>
    <mergeCell ref="BU5:BU9"/>
    <mergeCell ref="BV5:BV9"/>
    <mergeCell ref="BW5:BW9"/>
    <mergeCell ref="BT4:BZ4"/>
    <mergeCell ref="BX5:BX9"/>
    <mergeCell ref="BY5:BY9"/>
    <mergeCell ref="CE5:CE9"/>
    <mergeCell ref="BZ5:BZ9"/>
    <mergeCell ref="CA5:CA9"/>
  </mergeCells>
  <conditionalFormatting sqref="D6:D39 F6:F39 H6:H39 J6:J39 L6:L39 N6:N39 P6:P39 X6:X39 Z6:Z39 AD6:AD39 AF6:AF39 AH6:AH39 AJ6:AJ39 AL6:AL39 AN6:AN39 AP6:AP39 AR6:AR39 AT6:AT39 AV6:AV39 AX6:AX39 AZ6:AZ39 BB6:BB39 BD6:BD39 BF6:BF39">
    <cfRule type="containsBlanks" dxfId="61" priority="66">
      <formula>LEN(TRIM(D6))=0</formula>
    </cfRule>
  </conditionalFormatting>
  <conditionalFormatting sqref="AB6:AB39">
    <cfRule type="containsBlanks" dxfId="60" priority="64">
      <formula>LEN(TRIM(AB6))=0</formula>
    </cfRule>
  </conditionalFormatting>
  <conditionalFormatting sqref="E6:E39">
    <cfRule type="containsBlanks" dxfId="59" priority="62">
      <formula>LEN(TRIM(E6))=0</formula>
    </cfRule>
  </conditionalFormatting>
  <conditionalFormatting sqref="G6:G39">
    <cfRule type="containsBlanks" dxfId="58" priority="60">
      <formula>LEN(TRIM(G6))=0</formula>
    </cfRule>
  </conditionalFormatting>
  <conditionalFormatting sqref="I6:I39">
    <cfRule type="containsBlanks" dxfId="57" priority="58">
      <formula>LEN(TRIM(I6))=0</formula>
    </cfRule>
  </conditionalFormatting>
  <conditionalFormatting sqref="K6:K39">
    <cfRule type="containsBlanks" dxfId="56" priority="56">
      <formula>LEN(TRIM(K6))=0</formula>
    </cfRule>
  </conditionalFormatting>
  <conditionalFormatting sqref="M6:M39">
    <cfRule type="containsBlanks" dxfId="55" priority="54">
      <formula>LEN(TRIM(M6))=0</formula>
    </cfRule>
  </conditionalFormatting>
  <conditionalFormatting sqref="O6:O39">
    <cfRule type="containsBlanks" dxfId="54" priority="52">
      <formula>LEN(TRIM(O6))=0</formula>
    </cfRule>
  </conditionalFormatting>
  <conditionalFormatting sqref="Q6:S39">
    <cfRule type="containsBlanks" dxfId="53" priority="50">
      <formula>LEN(TRIM(Q6))=0</formula>
    </cfRule>
  </conditionalFormatting>
  <conditionalFormatting sqref="Y6:Y39">
    <cfRule type="containsBlanks" dxfId="52" priority="48">
      <formula>LEN(TRIM(Y6))=0</formula>
    </cfRule>
  </conditionalFormatting>
  <conditionalFormatting sqref="AA6:AA39">
    <cfRule type="containsBlanks" dxfId="51" priority="46">
      <formula>LEN(TRIM(AA6))=0</formula>
    </cfRule>
  </conditionalFormatting>
  <conditionalFormatting sqref="AC6:AC39">
    <cfRule type="containsBlanks" dxfId="50" priority="44">
      <formula>LEN(TRIM(AC6))=0</formula>
    </cfRule>
  </conditionalFormatting>
  <conditionalFormatting sqref="AE6:AE39">
    <cfRule type="containsBlanks" dxfId="49" priority="42">
      <formula>LEN(TRIM(AE6))=0</formula>
    </cfRule>
  </conditionalFormatting>
  <conditionalFormatting sqref="AG6:AG39">
    <cfRule type="containsBlanks" dxfId="48" priority="40">
      <formula>LEN(TRIM(AG6))=0</formula>
    </cfRule>
  </conditionalFormatting>
  <conditionalFormatting sqref="AI6:AI39">
    <cfRule type="containsBlanks" dxfId="47" priority="38">
      <formula>LEN(TRIM(AI6))=0</formula>
    </cfRule>
  </conditionalFormatting>
  <conditionalFormatting sqref="AK6:AK39">
    <cfRule type="containsBlanks" dxfId="46" priority="36">
      <formula>LEN(TRIM(AK6))=0</formula>
    </cfRule>
  </conditionalFormatting>
  <conditionalFormatting sqref="AM6:AM39">
    <cfRule type="containsBlanks" dxfId="45" priority="34">
      <formula>LEN(TRIM(AM6))=0</formula>
    </cfRule>
  </conditionalFormatting>
  <conditionalFormatting sqref="AO6:AO39">
    <cfRule type="containsBlanks" dxfId="44" priority="30">
      <formula>LEN(TRIM(AO6))=0</formula>
    </cfRule>
  </conditionalFormatting>
  <conditionalFormatting sqref="AQ6:AQ39">
    <cfRule type="containsBlanks" dxfId="43" priority="28">
      <formula>LEN(TRIM(AQ6))=0</formula>
    </cfRule>
  </conditionalFormatting>
  <conditionalFormatting sqref="AS6:AS39">
    <cfRule type="containsBlanks" dxfId="42" priority="26">
      <formula>LEN(TRIM(AS6))=0</formula>
    </cfRule>
  </conditionalFormatting>
  <conditionalFormatting sqref="AU6:AU39">
    <cfRule type="containsBlanks" dxfId="41" priority="24">
      <formula>LEN(TRIM(AU6))=0</formula>
    </cfRule>
  </conditionalFormatting>
  <conditionalFormatting sqref="AW6:AW39">
    <cfRule type="containsBlanks" dxfId="40" priority="22">
      <formula>LEN(TRIM(AW6))=0</formula>
    </cfRule>
  </conditionalFormatting>
  <conditionalFormatting sqref="AY6:AY39">
    <cfRule type="containsBlanks" dxfId="39" priority="20">
      <formula>LEN(TRIM(AY6))=0</formula>
    </cfRule>
  </conditionalFormatting>
  <conditionalFormatting sqref="BA6:BA39">
    <cfRule type="containsBlanks" dxfId="38" priority="18">
      <formula>LEN(TRIM(BA6))=0</formula>
    </cfRule>
  </conditionalFormatting>
  <conditionalFormatting sqref="BC6:BC39">
    <cfRule type="containsBlanks" dxfId="37" priority="16">
      <formula>LEN(TRIM(BC6))=0</formula>
    </cfRule>
  </conditionalFormatting>
  <conditionalFormatting sqref="BE6:BE39">
    <cfRule type="containsBlanks" dxfId="36" priority="14">
      <formula>LEN(TRIM(BE6))=0</formula>
    </cfRule>
  </conditionalFormatting>
  <conditionalFormatting sqref="BG6:BK39">
    <cfRule type="containsBlanks" dxfId="35" priority="12">
      <formula>LEN(TRIM(BG6))=0</formula>
    </cfRule>
  </conditionalFormatting>
  <conditionalFormatting sqref="T6:T39">
    <cfRule type="containsBlanks" dxfId="34" priority="8">
      <formula>LEN(TRIM(T6))=0</formula>
    </cfRule>
  </conditionalFormatting>
  <conditionalFormatting sqref="U6:U39">
    <cfRule type="containsBlanks" dxfId="33" priority="6">
      <formula>LEN(TRIM(U6))=0</formula>
    </cfRule>
  </conditionalFormatting>
  <conditionalFormatting sqref="V6:V39">
    <cfRule type="containsBlanks" dxfId="32" priority="4">
      <formula>LEN(TRIM(V6))=0</formula>
    </cfRule>
  </conditionalFormatting>
  <conditionalFormatting sqref="W6:W39">
    <cfRule type="containsBlanks" dxfId="31" priority="2">
      <formula>LEN(TRIM(W6))=0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5" operator="endsWith" id="{C552F4B2-B3A8-476A-BBB1-0BEBEB6E4F60}">
            <xm:f>RIGHT(D6,LEN("-"))="-"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D6:D39 F6:F39 H6:H39 J6:J39 L6:L39 N6:N39 P6:P39 X6:X39 Z6:Z39 AD6:AD39 AF6:AF39 AH6:AH39 AJ6:AJ39 AL6:AL39 AN6:AN39 AP6:AP39 AR6:AR39 AT6:AT39 AV6:AV39 AX6:AX39 AZ6:AZ39 BB6:BB39 BD6:BD39 BF6:BF39</xm:sqref>
        </x14:conditionalFormatting>
        <x14:conditionalFormatting xmlns:xm="http://schemas.microsoft.com/office/excel/2006/main">
          <x14:cfRule type="endsWith" priority="63" operator="endsWith" id="{B2194F4C-5B01-4A22-AC7C-606368D01F85}">
            <xm:f>RIGHT(AB6,LEN("-"))="-"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AB6:AB39</xm:sqref>
        </x14:conditionalFormatting>
        <x14:conditionalFormatting xmlns:xm="http://schemas.microsoft.com/office/excel/2006/main">
          <x14:cfRule type="endsWith" priority="61" operator="endsWith" id="{9F452047-38DC-48C3-9707-BBBAE0108C88}">
            <xm:f>RIGHT(E6,LEN("-"))="-"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E6:E39</xm:sqref>
        </x14:conditionalFormatting>
        <x14:conditionalFormatting xmlns:xm="http://schemas.microsoft.com/office/excel/2006/main">
          <x14:cfRule type="endsWith" priority="59" operator="endsWith" id="{CED43438-04F7-4031-9A1E-26039B149C4B}">
            <xm:f>RIGHT(G6,LEN("-"))="-"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G6:G39</xm:sqref>
        </x14:conditionalFormatting>
        <x14:conditionalFormatting xmlns:xm="http://schemas.microsoft.com/office/excel/2006/main">
          <x14:cfRule type="endsWith" priority="57" operator="endsWith" id="{457C7CC6-D0CB-4721-A556-9E84FDB8902C}">
            <xm:f>RIGHT(I6,LEN("-"))="-"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I6:I39</xm:sqref>
        </x14:conditionalFormatting>
        <x14:conditionalFormatting xmlns:xm="http://schemas.microsoft.com/office/excel/2006/main">
          <x14:cfRule type="endsWith" priority="55" operator="endsWith" id="{7E68C9DC-0F27-4684-9C2A-245FE5282523}">
            <xm:f>RIGHT(K6,LEN("-"))="-"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K6:K39</xm:sqref>
        </x14:conditionalFormatting>
        <x14:conditionalFormatting xmlns:xm="http://schemas.microsoft.com/office/excel/2006/main">
          <x14:cfRule type="endsWith" priority="53" operator="endsWith" id="{74183D5E-0639-4B02-AF02-8195E33AF121}">
            <xm:f>RIGHT(M6,LEN("-"))="-"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M6:M39</xm:sqref>
        </x14:conditionalFormatting>
        <x14:conditionalFormatting xmlns:xm="http://schemas.microsoft.com/office/excel/2006/main">
          <x14:cfRule type="endsWith" priority="51" operator="endsWith" id="{7A58F49A-05AE-4869-A314-53B46458ACFF}">
            <xm:f>RIGHT(O6,LEN("-"))="-"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O6:O39</xm:sqref>
        </x14:conditionalFormatting>
        <x14:conditionalFormatting xmlns:xm="http://schemas.microsoft.com/office/excel/2006/main">
          <x14:cfRule type="endsWith" priority="49" operator="endsWith" id="{6F431B77-FD14-493F-9CD2-FA5A30CA3C54}">
            <xm:f>RIGHT(Q6,LEN("-"))="-"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Q6:S39</xm:sqref>
        </x14:conditionalFormatting>
        <x14:conditionalFormatting xmlns:xm="http://schemas.microsoft.com/office/excel/2006/main">
          <x14:cfRule type="endsWith" priority="47" operator="endsWith" id="{77ABA87F-F513-4F11-8F97-A5210C57A645}">
            <xm:f>RIGHT(Y6,LEN("-"))="-"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Y6:Y39</xm:sqref>
        </x14:conditionalFormatting>
        <x14:conditionalFormatting xmlns:xm="http://schemas.microsoft.com/office/excel/2006/main">
          <x14:cfRule type="endsWith" priority="45" operator="endsWith" id="{A9161EF7-E6D5-4F34-9DAD-B3FD9B9EA6FD}">
            <xm:f>RIGHT(AA6,LEN("-"))="-"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AA6:AA39</xm:sqref>
        </x14:conditionalFormatting>
        <x14:conditionalFormatting xmlns:xm="http://schemas.microsoft.com/office/excel/2006/main">
          <x14:cfRule type="endsWith" priority="43" operator="endsWith" id="{C74E8923-D2EA-414A-A0B8-B2CB8E69F41B}">
            <xm:f>RIGHT(AC6,LEN("-"))="-"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AC6:AC39</xm:sqref>
        </x14:conditionalFormatting>
        <x14:conditionalFormatting xmlns:xm="http://schemas.microsoft.com/office/excel/2006/main">
          <x14:cfRule type="endsWith" priority="41" operator="endsWith" id="{21C941C4-D823-437C-8340-269FECB20E93}">
            <xm:f>RIGHT(AE6,LEN("-"))="-"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AE6:AE39</xm:sqref>
        </x14:conditionalFormatting>
        <x14:conditionalFormatting xmlns:xm="http://schemas.microsoft.com/office/excel/2006/main">
          <x14:cfRule type="endsWith" priority="39" operator="endsWith" id="{7A42C443-A33E-4263-ACBE-31D7F18816DB}">
            <xm:f>RIGHT(AG6,LEN("-"))="-"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AG6:AG39</xm:sqref>
        </x14:conditionalFormatting>
        <x14:conditionalFormatting xmlns:xm="http://schemas.microsoft.com/office/excel/2006/main">
          <x14:cfRule type="endsWith" priority="37" operator="endsWith" id="{98F68907-11C5-40CF-9A2A-C7BEB6B80F87}">
            <xm:f>RIGHT(AI6,LEN("-"))="-"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AI6:AI39</xm:sqref>
        </x14:conditionalFormatting>
        <x14:conditionalFormatting xmlns:xm="http://schemas.microsoft.com/office/excel/2006/main">
          <x14:cfRule type="endsWith" priority="35" operator="endsWith" id="{E1C626F4-D23C-4750-9774-F603548BFEBF}">
            <xm:f>RIGHT(AK6,LEN("-"))="-"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AK6:AK39</xm:sqref>
        </x14:conditionalFormatting>
        <x14:conditionalFormatting xmlns:xm="http://schemas.microsoft.com/office/excel/2006/main">
          <x14:cfRule type="endsWith" priority="33" operator="endsWith" id="{ABF4E14F-1AE4-4E2A-9573-E10569193B83}">
            <xm:f>RIGHT(AM6,LEN("-"))="-"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AM6:AM39</xm:sqref>
        </x14:conditionalFormatting>
        <x14:conditionalFormatting xmlns:xm="http://schemas.microsoft.com/office/excel/2006/main">
          <x14:cfRule type="endsWith" priority="29" operator="endsWith" id="{67E10D43-BE4D-477F-9127-C23FB215518E}">
            <xm:f>RIGHT(AO6,LEN("-"))="-"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AO6:AO39</xm:sqref>
        </x14:conditionalFormatting>
        <x14:conditionalFormatting xmlns:xm="http://schemas.microsoft.com/office/excel/2006/main">
          <x14:cfRule type="endsWith" priority="27" operator="endsWith" id="{4B8298B7-D83D-4FC8-B83B-EE2C51343E26}">
            <xm:f>RIGHT(AQ6,LEN("-"))="-"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AQ6:AQ39</xm:sqref>
        </x14:conditionalFormatting>
        <x14:conditionalFormatting xmlns:xm="http://schemas.microsoft.com/office/excel/2006/main">
          <x14:cfRule type="endsWith" priority="25" operator="endsWith" id="{892C16D3-F2FA-45FC-A6C9-270A64155394}">
            <xm:f>RIGHT(AS6,LEN("-"))="-"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AS6:AS39</xm:sqref>
        </x14:conditionalFormatting>
        <x14:conditionalFormatting xmlns:xm="http://schemas.microsoft.com/office/excel/2006/main">
          <x14:cfRule type="endsWith" priority="23" operator="endsWith" id="{46236120-671D-4606-A81C-9CE1D963854D}">
            <xm:f>RIGHT(AU6,LEN("-"))="-"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AU6:AU39</xm:sqref>
        </x14:conditionalFormatting>
        <x14:conditionalFormatting xmlns:xm="http://schemas.microsoft.com/office/excel/2006/main">
          <x14:cfRule type="endsWith" priority="21" operator="endsWith" id="{3BE61F35-04B2-4193-A10E-835AE6111530}">
            <xm:f>RIGHT(AW6,LEN("-"))="-"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AW6:AW39</xm:sqref>
        </x14:conditionalFormatting>
        <x14:conditionalFormatting xmlns:xm="http://schemas.microsoft.com/office/excel/2006/main">
          <x14:cfRule type="endsWith" priority="19" operator="endsWith" id="{C65BEA1B-73FC-405D-B1D3-B4700CC70D3C}">
            <xm:f>RIGHT(AY6,LEN("-"))="-"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AY6:AY39</xm:sqref>
        </x14:conditionalFormatting>
        <x14:conditionalFormatting xmlns:xm="http://schemas.microsoft.com/office/excel/2006/main">
          <x14:cfRule type="endsWith" priority="17" operator="endsWith" id="{C217301A-6EB7-47B9-B0C6-6B0D532B4398}">
            <xm:f>RIGHT(BA6,LEN("-"))="-"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BA6:BA39</xm:sqref>
        </x14:conditionalFormatting>
        <x14:conditionalFormatting xmlns:xm="http://schemas.microsoft.com/office/excel/2006/main">
          <x14:cfRule type="endsWith" priority="15" operator="endsWith" id="{1CD0D7B4-7D3C-40F8-BB85-64E071968860}">
            <xm:f>RIGHT(BC6,LEN("-"))="-"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BC6:BC39</xm:sqref>
        </x14:conditionalFormatting>
        <x14:conditionalFormatting xmlns:xm="http://schemas.microsoft.com/office/excel/2006/main">
          <x14:cfRule type="endsWith" priority="13" operator="endsWith" id="{A3D05A9A-1F77-4E1C-8C91-7004599AF6C7}">
            <xm:f>RIGHT(BE6,LEN("-"))="-"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BE6:BE39</xm:sqref>
        </x14:conditionalFormatting>
        <x14:conditionalFormatting xmlns:xm="http://schemas.microsoft.com/office/excel/2006/main">
          <x14:cfRule type="endsWith" priority="11" operator="endsWith" id="{315EC28C-1325-46C4-96A0-10BDB2C5629A}">
            <xm:f>RIGHT(BG6,LEN("-"))="-"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BG6:BK39</xm:sqref>
        </x14:conditionalFormatting>
        <x14:conditionalFormatting xmlns:xm="http://schemas.microsoft.com/office/excel/2006/main">
          <x14:cfRule type="endsWith" priority="7" operator="endsWith" id="{8F38E54F-E82A-44D7-A178-12C20E4878EF}">
            <xm:f>RIGHT(T6,LEN("-"))="-"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T6:T39</xm:sqref>
        </x14:conditionalFormatting>
        <x14:conditionalFormatting xmlns:xm="http://schemas.microsoft.com/office/excel/2006/main">
          <x14:cfRule type="endsWith" priority="5" operator="endsWith" id="{19D7B100-5440-462F-BEB2-5C1036B7FEE8}">
            <xm:f>RIGHT(U6,LEN("-"))="-"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U6:U39</xm:sqref>
        </x14:conditionalFormatting>
        <x14:conditionalFormatting xmlns:xm="http://schemas.microsoft.com/office/excel/2006/main">
          <x14:cfRule type="endsWith" priority="3" operator="endsWith" id="{41D0E1BB-E280-456B-951E-CB084FC3376C}">
            <xm:f>RIGHT(V6,LEN("-"))="-"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V6:V39</xm:sqref>
        </x14:conditionalFormatting>
        <x14:conditionalFormatting xmlns:xm="http://schemas.microsoft.com/office/excel/2006/main">
          <x14:cfRule type="endsWith" priority="1" operator="endsWith" id="{D67CB526-14D5-41C4-A685-E91BF6295F6A}">
            <xm:f>RIGHT(W6,LEN("-"))="-"</xm:f>
            <xm:f>"-"</xm:f>
            <x14:dxf>
              <fill>
                <patternFill>
                  <bgColor theme="1"/>
                </patternFill>
              </fill>
            </x14:dxf>
          </x14:cfRule>
          <xm:sqref>W6:W39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17CA-185A-4AD7-9BD4-A8262F240CA4}">
  <dimension ref="C2:L38"/>
  <sheetViews>
    <sheetView workbookViewId="0">
      <selection activeCell="C3" sqref="C3:L38"/>
    </sheetView>
  </sheetViews>
  <sheetFormatPr defaultRowHeight="14.5" x14ac:dyDescent="0.35"/>
  <cols>
    <col min="3" max="3" width="4.26953125" customWidth="1"/>
    <col min="4" max="4" width="17.453125" customWidth="1"/>
  </cols>
  <sheetData>
    <row r="2" spans="3:12" ht="15" thickBot="1" x14ac:dyDescent="0.4"/>
    <row r="3" spans="3:12" x14ac:dyDescent="0.35">
      <c r="C3" s="175" t="s">
        <v>0</v>
      </c>
      <c r="D3" s="175" t="s">
        <v>2</v>
      </c>
      <c r="E3" s="175" t="s">
        <v>110</v>
      </c>
      <c r="F3" s="175"/>
      <c r="G3" s="175"/>
      <c r="H3" s="175"/>
      <c r="I3" s="175" t="s">
        <v>111</v>
      </c>
      <c r="J3" s="175"/>
      <c r="K3" s="175"/>
      <c r="L3" s="175"/>
    </row>
    <row r="4" spans="3:12" ht="32" thickBot="1" x14ac:dyDescent="0.4">
      <c r="C4" s="176"/>
      <c r="D4" s="176"/>
      <c r="E4" s="107" t="s">
        <v>130</v>
      </c>
      <c r="F4" s="107" t="s">
        <v>131</v>
      </c>
      <c r="G4" s="107" t="s">
        <v>132</v>
      </c>
      <c r="H4" s="107" t="s">
        <v>133</v>
      </c>
      <c r="I4" s="107" t="s">
        <v>130</v>
      </c>
      <c r="J4" s="107" t="s">
        <v>131</v>
      </c>
      <c r="K4" s="107" t="s">
        <v>132</v>
      </c>
      <c r="L4" s="107" t="s">
        <v>134</v>
      </c>
    </row>
    <row r="5" spans="3:12" x14ac:dyDescent="0.35">
      <c r="C5" s="108">
        <v>1</v>
      </c>
      <c r="D5" s="109" t="s">
        <v>74</v>
      </c>
      <c r="E5" s="110">
        <v>1.81782065388598</v>
      </c>
      <c r="F5" s="110">
        <v>3.4264648401617444</v>
      </c>
      <c r="G5" s="110">
        <v>4.817188077851184</v>
      </c>
      <c r="H5" s="110">
        <v>3.3538245239663027</v>
      </c>
      <c r="I5" s="110">
        <v>2.1504162842667922</v>
      </c>
      <c r="J5" s="110">
        <v>3.5262275492512321</v>
      </c>
      <c r="K5" s="110">
        <v>4.8539202749869714</v>
      </c>
      <c r="L5" s="110">
        <v>3.5101880361683317</v>
      </c>
    </row>
    <row r="6" spans="3:12" x14ac:dyDescent="0.35">
      <c r="C6" s="108">
        <v>2</v>
      </c>
      <c r="D6" s="109" t="s">
        <v>75</v>
      </c>
      <c r="E6" s="110">
        <v>2.1179021295675562</v>
      </c>
      <c r="F6" s="110">
        <v>3.7605594533627662</v>
      </c>
      <c r="G6" s="110">
        <v>4.3072499929977344</v>
      </c>
      <c r="H6" s="110">
        <v>3.3952371919760189</v>
      </c>
      <c r="I6" s="110">
        <v>2.496507483107409</v>
      </c>
      <c r="J6" s="110">
        <v>3.8663963917459943</v>
      </c>
      <c r="K6" s="110">
        <v>3.6004831065036136</v>
      </c>
      <c r="L6" s="110">
        <v>3.3211289937856723</v>
      </c>
    </row>
    <row r="7" spans="3:12" x14ac:dyDescent="0.35">
      <c r="C7" s="108">
        <v>3</v>
      </c>
      <c r="D7" s="109" t="s">
        <v>76</v>
      </c>
      <c r="E7" s="110">
        <v>2.0506825131895994</v>
      </c>
      <c r="F7" s="110">
        <v>3.4620313257508437</v>
      </c>
      <c r="G7" s="110">
        <v>3.4692647730035708</v>
      </c>
      <c r="H7" s="110">
        <v>2.9939928706480048</v>
      </c>
      <c r="I7" s="110">
        <v>2.24636796480346</v>
      </c>
      <c r="J7" s="110">
        <v>3.4514087446789024</v>
      </c>
      <c r="K7" s="110">
        <v>4.2022939833052178</v>
      </c>
      <c r="L7" s="110">
        <v>3.3000235642625269</v>
      </c>
    </row>
    <row r="8" spans="3:12" x14ac:dyDescent="0.35">
      <c r="C8" s="108">
        <v>4</v>
      </c>
      <c r="D8" s="109" t="s">
        <v>77</v>
      </c>
      <c r="E8" s="110">
        <v>2.023444086033765</v>
      </c>
      <c r="F8" s="110">
        <v>3.5275746721349197</v>
      </c>
      <c r="G8" s="110">
        <v>2.6462941615972593</v>
      </c>
      <c r="H8" s="110">
        <v>2.7324376399219816</v>
      </c>
      <c r="I8" s="110">
        <v>2.3320530877455097</v>
      </c>
      <c r="J8" s="110">
        <v>3.7342310024746066</v>
      </c>
      <c r="K8" s="110">
        <v>3.8478567407203408</v>
      </c>
      <c r="L8" s="110">
        <v>3.3047136103134855</v>
      </c>
    </row>
    <row r="9" spans="3:12" x14ac:dyDescent="0.35">
      <c r="C9" s="108">
        <v>5</v>
      </c>
      <c r="D9" s="109" t="s">
        <v>78</v>
      </c>
      <c r="E9" s="110">
        <v>1.8761303905861824</v>
      </c>
      <c r="F9" s="110">
        <v>3.3884502786816304</v>
      </c>
      <c r="G9" s="110">
        <v>3.618602329528644</v>
      </c>
      <c r="H9" s="110">
        <v>2.9610609995988186</v>
      </c>
      <c r="I9" s="110">
        <v>2.3190931146984513</v>
      </c>
      <c r="J9" s="110">
        <v>3.5531579026355433</v>
      </c>
      <c r="K9" s="110">
        <v>4.1822185511872094</v>
      </c>
      <c r="L9" s="110">
        <v>3.3514898561737345</v>
      </c>
    </row>
    <row r="10" spans="3:12" x14ac:dyDescent="0.35">
      <c r="C10" s="108">
        <v>6</v>
      </c>
      <c r="D10" s="109" t="s">
        <v>79</v>
      </c>
      <c r="E10" s="110">
        <v>1.9235296842727299</v>
      </c>
      <c r="F10" s="110">
        <v>3.5214446383827518</v>
      </c>
      <c r="G10" s="110">
        <v>4.1821558927518758</v>
      </c>
      <c r="H10" s="110">
        <v>3.2090434051357857</v>
      </c>
      <c r="I10" s="110">
        <v>2.2776644419183656</v>
      </c>
      <c r="J10" s="110">
        <v>3.589542760680061</v>
      </c>
      <c r="K10" s="110">
        <v>4.0014305552363929</v>
      </c>
      <c r="L10" s="110">
        <v>3.2895459192782734</v>
      </c>
    </row>
    <row r="11" spans="3:12" x14ac:dyDescent="0.35">
      <c r="C11" s="108">
        <v>7</v>
      </c>
      <c r="D11" s="109" t="s">
        <v>80</v>
      </c>
      <c r="E11" s="110">
        <v>1.7687393246186709</v>
      </c>
      <c r="F11" s="110">
        <v>3.1283743958792667</v>
      </c>
      <c r="G11" s="110">
        <v>5.0016010430703099</v>
      </c>
      <c r="H11" s="110">
        <v>3.2995715878560823</v>
      </c>
      <c r="I11" s="110">
        <v>2.2906803994281293</v>
      </c>
      <c r="J11" s="110">
        <v>3.3697382139148462</v>
      </c>
      <c r="K11" s="110">
        <v>3.8869860800485365</v>
      </c>
      <c r="L11" s="110">
        <v>3.1824682311305041</v>
      </c>
    </row>
    <row r="12" spans="3:12" x14ac:dyDescent="0.35">
      <c r="C12" s="108">
        <v>8</v>
      </c>
      <c r="D12" s="109" t="s">
        <v>81</v>
      </c>
      <c r="E12" s="110">
        <v>1.9752930106383786</v>
      </c>
      <c r="F12" s="110">
        <v>3.2459356478512755</v>
      </c>
      <c r="G12" s="110">
        <v>3.692856969723175</v>
      </c>
      <c r="H12" s="110">
        <v>2.9713618760709428</v>
      </c>
      <c r="I12" s="110">
        <v>2.3749541464995452</v>
      </c>
      <c r="J12" s="110">
        <v>3.5532471720787919</v>
      </c>
      <c r="K12" s="110">
        <v>3.4699735948578643</v>
      </c>
      <c r="L12" s="110">
        <v>3.1327249711454002</v>
      </c>
    </row>
    <row r="13" spans="3:12" x14ac:dyDescent="0.35">
      <c r="C13" s="108">
        <v>9</v>
      </c>
      <c r="D13" s="109" t="s">
        <v>129</v>
      </c>
      <c r="E13" s="110">
        <v>1.7157172922476405</v>
      </c>
      <c r="F13" s="110">
        <v>4.0300368145612051</v>
      </c>
      <c r="G13" s="110">
        <v>4.5341839409679459</v>
      </c>
      <c r="H13" s="110">
        <v>3.4266460159255976</v>
      </c>
      <c r="I13" s="110">
        <v>2.0121158413912492</v>
      </c>
      <c r="J13" s="110">
        <v>3.6054974971647726</v>
      </c>
      <c r="K13" s="110">
        <v>4.5800349029660934</v>
      </c>
      <c r="L13" s="110">
        <v>3.3992160805073715</v>
      </c>
    </row>
    <row r="14" spans="3:12" x14ac:dyDescent="0.35">
      <c r="C14" s="108">
        <v>10</v>
      </c>
      <c r="D14" s="109" t="s">
        <v>128</v>
      </c>
      <c r="E14" s="110">
        <v>2.2400163188601256</v>
      </c>
      <c r="F14" s="110">
        <v>3.8893640704196</v>
      </c>
      <c r="G14" s="110">
        <v>4.6123547280691826</v>
      </c>
      <c r="H14" s="110">
        <v>3.5805783724496365</v>
      </c>
      <c r="I14" s="110">
        <v>2.3780530447982917</v>
      </c>
      <c r="J14" s="110">
        <v>3.8058332191217725</v>
      </c>
      <c r="K14" s="110">
        <v>4.1390741740533654</v>
      </c>
      <c r="L14" s="110">
        <v>3.44098681265781</v>
      </c>
    </row>
    <row r="15" spans="3:12" x14ac:dyDescent="0.35">
      <c r="C15" s="108">
        <v>11</v>
      </c>
      <c r="D15" s="109" t="s">
        <v>84</v>
      </c>
      <c r="E15" s="110">
        <v>4.3567661421775581</v>
      </c>
      <c r="F15" s="110">
        <v>4.543960930434773</v>
      </c>
      <c r="G15" s="110">
        <v>2.0256016204878553</v>
      </c>
      <c r="H15" s="110">
        <v>3.6421095643667285</v>
      </c>
      <c r="I15" s="110">
        <v>4.6733535336837813</v>
      </c>
      <c r="J15" s="110">
        <v>4.4541090023863594</v>
      </c>
      <c r="K15" s="110">
        <v>1.3228183962264151</v>
      </c>
      <c r="L15" s="110">
        <v>3.4834269774321855</v>
      </c>
    </row>
    <row r="16" spans="3:12" x14ac:dyDescent="0.35">
      <c r="C16" s="108">
        <v>12</v>
      </c>
      <c r="D16" s="109" t="s">
        <v>85</v>
      </c>
      <c r="E16" s="110">
        <v>3.1043293761423891</v>
      </c>
      <c r="F16" s="110">
        <v>3.3617351933918203</v>
      </c>
      <c r="G16" s="110">
        <v>3.6582550763322792</v>
      </c>
      <c r="H16" s="110">
        <v>3.3747732152888297</v>
      </c>
      <c r="I16" s="110">
        <v>3.198169572268827</v>
      </c>
      <c r="J16" s="110">
        <v>3.6920039849154334</v>
      </c>
      <c r="K16" s="110">
        <v>2.2729914746530269</v>
      </c>
      <c r="L16" s="110">
        <v>3.054388343945762</v>
      </c>
    </row>
    <row r="17" spans="3:12" x14ac:dyDescent="0.35">
      <c r="C17" s="108">
        <v>13</v>
      </c>
      <c r="D17" s="109" t="s">
        <v>86</v>
      </c>
      <c r="E17" s="110">
        <v>3.1283536676730677</v>
      </c>
      <c r="F17" s="110">
        <v>3.972029783337701</v>
      </c>
      <c r="G17" s="110">
        <v>3.527325522500385</v>
      </c>
      <c r="H17" s="110">
        <v>3.5425696578370514</v>
      </c>
      <c r="I17" s="110">
        <v>3.0935741601461411</v>
      </c>
      <c r="J17" s="110">
        <v>3.9765447021286402</v>
      </c>
      <c r="K17" s="110">
        <v>3.4487822991009254</v>
      </c>
      <c r="L17" s="110">
        <v>3.5063003871252358</v>
      </c>
    </row>
    <row r="18" spans="3:12" x14ac:dyDescent="0.35">
      <c r="C18" s="108">
        <v>14</v>
      </c>
      <c r="D18" s="109" t="s">
        <v>87</v>
      </c>
      <c r="E18" s="110">
        <v>2.2277865011012299</v>
      </c>
      <c r="F18" s="110">
        <v>4.469821662064283</v>
      </c>
      <c r="G18" s="110">
        <v>2.780126525378892</v>
      </c>
      <c r="H18" s="110">
        <v>3.1592448961814683</v>
      </c>
      <c r="I18" s="110">
        <v>2.2085105698072272</v>
      </c>
      <c r="J18" s="110">
        <v>4.5622453335569544</v>
      </c>
      <c r="K18" s="110">
        <v>2.2891805877217526</v>
      </c>
      <c r="L18" s="110">
        <v>3.0199788303619779</v>
      </c>
    </row>
    <row r="19" spans="3:12" x14ac:dyDescent="0.35">
      <c r="C19" s="108">
        <v>15</v>
      </c>
      <c r="D19" s="109" t="s">
        <v>88</v>
      </c>
      <c r="E19" s="110">
        <v>3.5232187505555324</v>
      </c>
      <c r="F19" s="110">
        <v>3.714841673875402</v>
      </c>
      <c r="G19" s="110">
        <v>3.7672028648209577</v>
      </c>
      <c r="H19" s="110">
        <v>3.6684210964172976</v>
      </c>
      <c r="I19" s="110">
        <v>4.2416065276318466</v>
      </c>
      <c r="J19" s="110">
        <v>3.8207450281696604</v>
      </c>
      <c r="K19" s="110">
        <v>3.2973741238799299</v>
      </c>
      <c r="L19" s="110">
        <v>3.7865752265604788</v>
      </c>
    </row>
    <row r="20" spans="3:12" x14ac:dyDescent="0.35">
      <c r="C20" s="108">
        <v>16</v>
      </c>
      <c r="D20" s="109" t="s">
        <v>89</v>
      </c>
      <c r="E20" s="110">
        <v>2.1654203489506498</v>
      </c>
      <c r="F20" s="110">
        <v>3.3991584228192715</v>
      </c>
      <c r="G20" s="110">
        <v>2.7151438820952198</v>
      </c>
      <c r="H20" s="110">
        <v>2.7599075512883804</v>
      </c>
      <c r="I20" s="110">
        <v>2.4564064873263414</v>
      </c>
      <c r="J20" s="110">
        <v>3.6059995703344643</v>
      </c>
      <c r="K20" s="110">
        <v>2.1535662859675546</v>
      </c>
      <c r="L20" s="110">
        <v>2.7386574478761201</v>
      </c>
    </row>
    <row r="21" spans="3:12" x14ac:dyDescent="0.35">
      <c r="C21" s="108">
        <v>17</v>
      </c>
      <c r="D21" s="109" t="s">
        <v>90</v>
      </c>
      <c r="E21" s="110">
        <v>2.1914930437522488</v>
      </c>
      <c r="F21" s="110">
        <v>4.7097266314931936</v>
      </c>
      <c r="G21" s="110">
        <v>4.7125866761602921</v>
      </c>
      <c r="H21" s="110">
        <v>3.871268783801912</v>
      </c>
      <c r="I21" s="110">
        <v>2.2532530629968344</v>
      </c>
      <c r="J21" s="110">
        <v>4.5559019502046691</v>
      </c>
      <c r="K21" s="110">
        <v>4.2534269431742429</v>
      </c>
      <c r="L21" s="110">
        <v>3.6875273187919153</v>
      </c>
    </row>
    <row r="22" spans="3:12" x14ac:dyDescent="0.35">
      <c r="C22" s="108">
        <v>18</v>
      </c>
      <c r="D22" s="109" t="s">
        <v>91</v>
      </c>
      <c r="E22" s="110">
        <v>1.9598152022805704</v>
      </c>
      <c r="F22" s="110">
        <v>3.2166716689945076</v>
      </c>
      <c r="G22" s="110">
        <v>3.4947197166949366</v>
      </c>
      <c r="H22" s="110">
        <v>2.890402195990005</v>
      </c>
      <c r="I22" s="110">
        <v>1.9064455947523922</v>
      </c>
      <c r="J22" s="110">
        <v>3.2307166751093841</v>
      </c>
      <c r="K22" s="110">
        <v>3.4073139226113138</v>
      </c>
      <c r="L22" s="110">
        <v>2.8481587308243634</v>
      </c>
    </row>
    <row r="23" spans="3:12" x14ac:dyDescent="0.35">
      <c r="C23" s="108">
        <v>19</v>
      </c>
      <c r="D23" s="109" t="s">
        <v>92</v>
      </c>
      <c r="E23" s="110">
        <v>1.5780000784928716</v>
      </c>
      <c r="F23" s="110">
        <v>2.9086739000098016</v>
      </c>
      <c r="G23" s="110">
        <v>3.7452942768276656</v>
      </c>
      <c r="H23" s="110">
        <v>2.7439894184434461</v>
      </c>
      <c r="I23" s="110">
        <v>1.7981321895614648</v>
      </c>
      <c r="J23" s="110">
        <v>2.8751881116769904</v>
      </c>
      <c r="K23" s="110">
        <v>4.3466406818471368</v>
      </c>
      <c r="L23" s="110">
        <v>3.0066536610285306</v>
      </c>
    </row>
    <row r="24" spans="3:12" x14ac:dyDescent="0.35">
      <c r="C24" s="108">
        <v>20</v>
      </c>
      <c r="D24" s="109" t="s">
        <v>93</v>
      </c>
      <c r="E24" s="110">
        <v>1.7199628180302198</v>
      </c>
      <c r="F24" s="110">
        <v>3.3744409090099725</v>
      </c>
      <c r="G24" s="110">
        <v>4.9106883456572801</v>
      </c>
      <c r="H24" s="110">
        <v>3.3350306908991572</v>
      </c>
      <c r="I24" s="110">
        <v>2.0493330741790192</v>
      </c>
      <c r="J24" s="110">
        <v>3.260326465359876</v>
      </c>
      <c r="K24" s="110">
        <v>3.9199344763523976</v>
      </c>
      <c r="L24" s="110">
        <v>3.0765313386304309</v>
      </c>
    </row>
    <row r="25" spans="3:12" x14ac:dyDescent="0.35">
      <c r="C25" s="108">
        <v>21</v>
      </c>
      <c r="D25" s="109" t="s">
        <v>94</v>
      </c>
      <c r="E25" s="110">
        <v>1.9359014724083152</v>
      </c>
      <c r="F25" s="110">
        <v>3.6727364363607551</v>
      </c>
      <c r="G25" s="110">
        <v>4.7558423704584074</v>
      </c>
      <c r="H25" s="110">
        <v>3.4548267597424926</v>
      </c>
      <c r="I25" s="110">
        <v>2.2272515643085642</v>
      </c>
      <c r="J25" s="110">
        <v>3.6466176761327143</v>
      </c>
      <c r="K25" s="110">
        <v>4.5405368156671377</v>
      </c>
      <c r="L25" s="110">
        <v>3.4714686853694721</v>
      </c>
    </row>
    <row r="26" spans="3:12" x14ac:dyDescent="0.35">
      <c r="C26" s="108">
        <v>22</v>
      </c>
      <c r="D26" s="109" t="s">
        <v>95</v>
      </c>
      <c r="E26" s="110">
        <v>1.8669492388451967</v>
      </c>
      <c r="F26" s="110">
        <v>3.5953873090103832</v>
      </c>
      <c r="G26" s="110">
        <v>3.3081228740790976</v>
      </c>
      <c r="H26" s="110">
        <v>2.923486473978226</v>
      </c>
      <c r="I26" s="110">
        <v>2.2005040742666147</v>
      </c>
      <c r="J26" s="110">
        <v>3.5192101944790108</v>
      </c>
      <c r="K26" s="110">
        <v>3.812367463946313</v>
      </c>
      <c r="L26" s="110">
        <v>3.1773605775639799</v>
      </c>
    </row>
    <row r="27" spans="3:12" x14ac:dyDescent="0.35">
      <c r="C27" s="108">
        <v>23</v>
      </c>
      <c r="D27" s="109" t="s">
        <v>96</v>
      </c>
      <c r="E27" s="110">
        <v>2.4005404311990355</v>
      </c>
      <c r="F27" s="110">
        <v>4.0412814664216077</v>
      </c>
      <c r="G27" s="110">
        <v>5.4337169846742528</v>
      </c>
      <c r="H27" s="110">
        <v>3.9585129607649652</v>
      </c>
      <c r="I27" s="110">
        <v>2.826558836137671</v>
      </c>
      <c r="J27" s="110">
        <v>4.1772077923134887</v>
      </c>
      <c r="K27" s="110">
        <v>5.1321536407974842</v>
      </c>
      <c r="L27" s="110">
        <v>4.0453067564162151</v>
      </c>
    </row>
    <row r="28" spans="3:12" x14ac:dyDescent="0.35">
      <c r="C28" s="108">
        <v>24</v>
      </c>
      <c r="D28" s="109" t="s">
        <v>97</v>
      </c>
      <c r="E28" s="110">
        <v>1.6127763324283986</v>
      </c>
      <c r="F28" s="110">
        <v>3.9563377104597262</v>
      </c>
      <c r="G28" s="110">
        <v>5.4337169846742528</v>
      </c>
      <c r="H28" s="110">
        <v>3.6676103425207924</v>
      </c>
      <c r="I28" s="110">
        <v>2.0585327381112233</v>
      </c>
      <c r="J28" s="110">
        <v>3.8765541254137572</v>
      </c>
      <c r="K28" s="110">
        <v>4.8944712429439372</v>
      </c>
      <c r="L28" s="110">
        <v>3.6098527021563056</v>
      </c>
    </row>
    <row r="29" spans="3:12" x14ac:dyDescent="0.35">
      <c r="C29" s="108">
        <v>25</v>
      </c>
      <c r="D29" s="109" t="s">
        <v>98</v>
      </c>
      <c r="E29" s="110">
        <v>1.9930382709749064</v>
      </c>
      <c r="F29" s="110">
        <v>3.7010587831764883</v>
      </c>
      <c r="G29" s="110">
        <v>4.1180485745125956</v>
      </c>
      <c r="H29" s="110">
        <v>3.2707152095546634</v>
      </c>
      <c r="I29" s="110">
        <v>2.1762965117590851</v>
      </c>
      <c r="J29" s="110">
        <v>3.8568604680250904</v>
      </c>
      <c r="K29" s="110">
        <v>3.8439676655423853</v>
      </c>
      <c r="L29" s="110">
        <v>3.2923748817755207</v>
      </c>
    </row>
    <row r="30" spans="3:12" x14ac:dyDescent="0.35">
      <c r="C30" s="108">
        <v>26</v>
      </c>
      <c r="D30" s="109" t="s">
        <v>99</v>
      </c>
      <c r="E30" s="110">
        <v>1.9298401435455699</v>
      </c>
      <c r="F30" s="110">
        <v>3.1396394326686456</v>
      </c>
      <c r="G30" s="110">
        <v>4.9540470119444882</v>
      </c>
      <c r="H30" s="110">
        <v>3.3411755293862342</v>
      </c>
      <c r="I30" s="110">
        <v>2.2539616310106725</v>
      </c>
      <c r="J30" s="110">
        <v>3.2956283038624195</v>
      </c>
      <c r="K30" s="110">
        <v>5.2621245840467861</v>
      </c>
      <c r="L30" s="110">
        <v>3.6039048396399593</v>
      </c>
    </row>
    <row r="31" spans="3:12" x14ac:dyDescent="0.35">
      <c r="C31" s="108">
        <v>27</v>
      </c>
      <c r="D31" s="109" t="s">
        <v>100</v>
      </c>
      <c r="E31" s="110">
        <v>2.0131500560175066</v>
      </c>
      <c r="F31" s="110">
        <v>3.4266178160203258</v>
      </c>
      <c r="G31" s="110">
        <v>3.9982809413670828</v>
      </c>
      <c r="H31" s="110">
        <v>3.1460162711349717</v>
      </c>
      <c r="I31" s="110">
        <v>2.4188975488218762</v>
      </c>
      <c r="J31" s="110">
        <v>3.6233479441559933</v>
      </c>
      <c r="K31" s="110">
        <v>4.2666612782739586</v>
      </c>
      <c r="L31" s="110">
        <v>3.436302257083943</v>
      </c>
    </row>
    <row r="32" spans="3:12" x14ac:dyDescent="0.35">
      <c r="C32" s="108">
        <v>28</v>
      </c>
      <c r="D32" s="109" t="s">
        <v>101</v>
      </c>
      <c r="E32" s="110">
        <v>1.4486543474643265</v>
      </c>
      <c r="F32" s="110">
        <v>3.7785427759110153</v>
      </c>
      <c r="G32" s="110">
        <v>4.7799856939765704</v>
      </c>
      <c r="H32" s="110">
        <v>3.3357276057839709</v>
      </c>
      <c r="I32" s="110">
        <v>1.9731019092891597</v>
      </c>
      <c r="J32" s="110">
        <v>3.6874650958992961</v>
      </c>
      <c r="K32" s="110">
        <v>4.2748604315029981</v>
      </c>
      <c r="L32" s="110">
        <v>3.3118091455638181</v>
      </c>
    </row>
    <row r="33" spans="3:12" x14ac:dyDescent="0.35">
      <c r="C33" s="108">
        <v>29</v>
      </c>
      <c r="D33" s="109" t="s">
        <v>102</v>
      </c>
      <c r="E33" s="110">
        <v>1.729756530397998</v>
      </c>
      <c r="F33" s="110">
        <v>2.9554212143748271</v>
      </c>
      <c r="G33" s="110">
        <v>4.5825064522965127</v>
      </c>
      <c r="H33" s="110">
        <v>3.0892280656897793</v>
      </c>
      <c r="I33" s="110">
        <v>2.1155064019125844</v>
      </c>
      <c r="J33" s="110">
        <v>2.9810128459572858</v>
      </c>
      <c r="K33" s="110">
        <v>4.5035429826071214</v>
      </c>
      <c r="L33" s="110">
        <v>3.2000207434923302</v>
      </c>
    </row>
    <row r="34" spans="3:12" x14ac:dyDescent="0.35">
      <c r="C34" s="108">
        <v>30</v>
      </c>
      <c r="D34" s="109" t="s">
        <v>103</v>
      </c>
      <c r="E34" s="110">
        <v>1.5175640344824717</v>
      </c>
      <c r="F34" s="110">
        <v>2.8166878170005205</v>
      </c>
      <c r="G34" s="110">
        <v>4.3003290349136805</v>
      </c>
      <c r="H34" s="110">
        <v>2.8781936287988907</v>
      </c>
      <c r="I34" s="110">
        <v>1.881520134920476</v>
      </c>
      <c r="J34" s="110">
        <v>2.7033227503348893</v>
      </c>
      <c r="K34" s="110">
        <v>4.4547447741037649</v>
      </c>
      <c r="L34" s="110">
        <v>3.0131958864530435</v>
      </c>
    </row>
    <row r="35" spans="3:12" x14ac:dyDescent="0.35">
      <c r="C35" s="108">
        <v>31</v>
      </c>
      <c r="D35" s="109" t="s">
        <v>104</v>
      </c>
      <c r="E35" s="110">
        <v>1.4436137106712206</v>
      </c>
      <c r="F35" s="110">
        <v>3.538157492608307</v>
      </c>
      <c r="G35" s="110">
        <v>4.8742311912711465</v>
      </c>
      <c r="H35" s="110">
        <v>3.2853341315168914</v>
      </c>
      <c r="I35" s="110">
        <v>1.8039726858532483</v>
      </c>
      <c r="J35" s="110">
        <v>3.4557701829266696</v>
      </c>
      <c r="K35" s="110">
        <v>4.8567976143181042</v>
      </c>
      <c r="L35" s="110">
        <v>3.3721801610326736</v>
      </c>
    </row>
    <row r="36" spans="3:12" x14ac:dyDescent="0.35">
      <c r="C36" s="108">
        <v>32</v>
      </c>
      <c r="D36" s="109" t="s">
        <v>105</v>
      </c>
      <c r="E36" s="110">
        <v>1.6432694967699324</v>
      </c>
      <c r="F36" s="110">
        <v>3.6068682250625694</v>
      </c>
      <c r="G36" s="110">
        <v>4.9996168610548297</v>
      </c>
      <c r="H36" s="110">
        <v>3.4165848609624438</v>
      </c>
      <c r="I36" s="110">
        <v>1.8690988789872498</v>
      </c>
      <c r="J36" s="110">
        <v>3.5644377578010777</v>
      </c>
      <c r="K36" s="110">
        <v>4.8423323066165898</v>
      </c>
      <c r="L36" s="110">
        <v>3.4252896478016392</v>
      </c>
    </row>
    <row r="37" spans="3:12" x14ac:dyDescent="0.35">
      <c r="C37" s="108">
        <v>33</v>
      </c>
      <c r="D37" s="109" t="s">
        <v>106</v>
      </c>
      <c r="E37" s="110">
        <v>1.700779159115605</v>
      </c>
      <c r="F37" s="110">
        <v>2.7667162915135233</v>
      </c>
      <c r="G37" s="110">
        <v>5.4949365332063875</v>
      </c>
      <c r="H37" s="110">
        <v>3.3208106612785055</v>
      </c>
      <c r="I37" s="110">
        <v>1.920322637124642</v>
      </c>
      <c r="J37" s="110">
        <v>2.8048323604534136</v>
      </c>
      <c r="K37" s="110">
        <v>5.1690857484569017</v>
      </c>
      <c r="L37" s="110">
        <v>3.2980802486783194</v>
      </c>
    </row>
    <row r="38" spans="3:12" ht="15" thickBot="1" x14ac:dyDescent="0.4">
      <c r="C38" s="111">
        <v>34</v>
      </c>
      <c r="D38" s="112" t="s">
        <v>107</v>
      </c>
      <c r="E38" s="113">
        <v>1.9628571280341407</v>
      </c>
      <c r="F38" s="113">
        <v>2.6634605625982255</v>
      </c>
      <c r="G38" s="113">
        <v>5.3088070515446493</v>
      </c>
      <c r="H38" s="113">
        <v>3.311708247392338</v>
      </c>
      <c r="I38" s="113">
        <v>1.741603674967116</v>
      </c>
      <c r="J38" s="113">
        <v>2.0476862903447528</v>
      </c>
      <c r="K38" s="113">
        <v>4.8303381268697558</v>
      </c>
      <c r="L38" s="113">
        <v>2.8732093640605418</v>
      </c>
    </row>
  </sheetData>
  <mergeCells count="4">
    <mergeCell ref="C3:C4"/>
    <mergeCell ref="D3:D4"/>
    <mergeCell ref="E3:H3"/>
    <mergeCell ref="I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837B-9F53-402E-9552-B8AD40AE1BF1}">
  <dimension ref="B2:K38"/>
  <sheetViews>
    <sheetView workbookViewId="0">
      <selection activeCell="B3" sqref="B3:K38"/>
    </sheetView>
  </sheetViews>
  <sheetFormatPr defaultRowHeight="14.5" x14ac:dyDescent="0.35"/>
  <cols>
    <col min="2" max="2" width="3.54296875" customWidth="1"/>
    <col min="3" max="3" width="16.54296875" bestFit="1" customWidth="1"/>
  </cols>
  <sheetData>
    <row r="2" spans="2:11" ht="15" thickBot="1" x14ac:dyDescent="0.4"/>
    <row r="3" spans="2:11" x14ac:dyDescent="0.35">
      <c r="B3" s="175" t="s">
        <v>0</v>
      </c>
      <c r="C3" s="175" t="s">
        <v>2</v>
      </c>
      <c r="D3" s="175" t="s">
        <v>110</v>
      </c>
      <c r="E3" s="175"/>
      <c r="F3" s="175"/>
      <c r="G3" s="175"/>
      <c r="H3" s="175" t="s">
        <v>111</v>
      </c>
      <c r="I3" s="175"/>
      <c r="J3" s="175"/>
      <c r="K3" s="175"/>
    </row>
    <row r="4" spans="2:11" ht="42.5" thickBot="1" x14ac:dyDescent="0.4">
      <c r="B4" s="176"/>
      <c r="C4" s="176"/>
      <c r="D4" s="107" t="s">
        <v>135</v>
      </c>
      <c r="E4" s="107" t="s">
        <v>136</v>
      </c>
      <c r="F4" s="107" t="s">
        <v>137</v>
      </c>
      <c r="G4" s="107" t="s">
        <v>138</v>
      </c>
      <c r="H4" s="107" t="s">
        <v>135</v>
      </c>
      <c r="I4" s="107" t="s">
        <v>136</v>
      </c>
      <c r="J4" s="107" t="s">
        <v>137</v>
      </c>
      <c r="K4" s="107" t="s">
        <v>138</v>
      </c>
    </row>
    <row r="5" spans="2:11" x14ac:dyDescent="0.35">
      <c r="B5" s="108">
        <v>1</v>
      </c>
      <c r="C5" s="109" t="s">
        <v>74</v>
      </c>
      <c r="D5" s="110">
        <v>1.6086441862757643</v>
      </c>
      <c r="E5" s="110">
        <v>1.3907232376894396</v>
      </c>
      <c r="F5" s="110">
        <v>2.9993674239652037</v>
      </c>
      <c r="G5" s="110">
        <v>5.9987348479304075</v>
      </c>
      <c r="H5" s="110">
        <v>1.3758112649844398</v>
      </c>
      <c r="I5" s="110">
        <v>1.3276927257357394</v>
      </c>
      <c r="J5" s="110">
        <v>2.7035039907201792</v>
      </c>
      <c r="K5" s="110">
        <v>5.4070079814403584</v>
      </c>
    </row>
    <row r="6" spans="2:11" x14ac:dyDescent="0.35">
      <c r="B6" s="108">
        <v>2</v>
      </c>
      <c r="C6" s="109" t="s">
        <v>75</v>
      </c>
      <c r="D6" s="110">
        <v>1.64265732379521</v>
      </c>
      <c r="E6" s="110">
        <v>0.54669053963496816</v>
      </c>
      <c r="F6" s="110">
        <v>2.1893478634301782</v>
      </c>
      <c r="G6" s="110">
        <v>4.3786957268603564</v>
      </c>
      <c r="H6" s="110">
        <v>1.3698889086385853</v>
      </c>
      <c r="I6" s="110">
        <v>0.26591328524238067</v>
      </c>
      <c r="J6" s="110">
        <v>1.1039756233962046</v>
      </c>
      <c r="K6" s="110">
        <v>2.7397778172771705</v>
      </c>
    </row>
    <row r="7" spans="2:11" x14ac:dyDescent="0.35">
      <c r="B7" s="108">
        <v>3</v>
      </c>
      <c r="C7" s="109" t="s">
        <v>76</v>
      </c>
      <c r="D7" s="110">
        <v>1.4113488125612443</v>
      </c>
      <c r="E7" s="110">
        <v>7.233447252727121E-3</v>
      </c>
      <c r="F7" s="110">
        <v>1.4185822598139715</v>
      </c>
      <c r="G7" s="110">
        <v>2.8371645196279429</v>
      </c>
      <c r="H7" s="110">
        <v>1.2050407798754423</v>
      </c>
      <c r="I7" s="110">
        <v>0.7508852386263154</v>
      </c>
      <c r="J7" s="110">
        <v>1.9559260185017577</v>
      </c>
      <c r="K7" s="110">
        <v>3.9118520370035155</v>
      </c>
    </row>
    <row r="8" spans="2:11" x14ac:dyDescent="0.35">
      <c r="B8" s="108">
        <v>4</v>
      </c>
      <c r="C8" s="109" t="s">
        <v>77</v>
      </c>
      <c r="D8" s="110">
        <v>1.5041305861011547</v>
      </c>
      <c r="E8" s="110">
        <v>0.88128051053766043</v>
      </c>
      <c r="F8" s="110">
        <v>0.62285007556349425</v>
      </c>
      <c r="G8" s="110">
        <v>3.0082611722023094</v>
      </c>
      <c r="H8" s="110">
        <v>1.4021779147290969</v>
      </c>
      <c r="I8" s="110">
        <v>0.11362573824573419</v>
      </c>
      <c r="J8" s="110">
        <v>1.5158036529748311</v>
      </c>
      <c r="K8" s="110">
        <v>3.0316073059496622</v>
      </c>
    </row>
    <row r="9" spans="2:11" x14ac:dyDescent="0.35">
      <c r="B9" s="108">
        <v>5</v>
      </c>
      <c r="C9" s="109" t="s">
        <v>78</v>
      </c>
      <c r="D9" s="110">
        <v>1.512319888095448</v>
      </c>
      <c r="E9" s="110">
        <v>0.23015205084701362</v>
      </c>
      <c r="F9" s="110">
        <v>1.7424719389424617</v>
      </c>
      <c r="G9" s="110">
        <v>3.4849438778849233</v>
      </c>
      <c r="H9" s="110">
        <v>1.2340647879370921</v>
      </c>
      <c r="I9" s="110">
        <v>0.6290606485516661</v>
      </c>
      <c r="J9" s="110">
        <v>1.8631254364887582</v>
      </c>
      <c r="K9" s="110">
        <v>3.7262508729775163</v>
      </c>
    </row>
    <row r="10" spans="2:11" x14ac:dyDescent="0.35">
      <c r="B10" s="108">
        <v>6</v>
      </c>
      <c r="C10" s="109" t="s">
        <v>79</v>
      </c>
      <c r="D10" s="110">
        <v>1.5979149541100219</v>
      </c>
      <c r="E10" s="110">
        <v>0.66071125436912403</v>
      </c>
      <c r="F10" s="110">
        <v>2.258626208479146</v>
      </c>
      <c r="G10" s="110">
        <v>4.5172524169582919</v>
      </c>
      <c r="H10" s="110">
        <v>1.3118783187616954</v>
      </c>
      <c r="I10" s="110">
        <v>0.41188779455633195</v>
      </c>
      <c r="J10" s="110">
        <v>1.7237661133180273</v>
      </c>
      <c r="K10" s="110">
        <v>3.4475322266360546</v>
      </c>
    </row>
    <row r="11" spans="2:11" x14ac:dyDescent="0.35">
      <c r="B11" s="108">
        <v>7</v>
      </c>
      <c r="C11" s="109" t="s">
        <v>80</v>
      </c>
      <c r="D11" s="110">
        <v>1.3596350712605958</v>
      </c>
      <c r="E11" s="110">
        <v>1.8732266471910433</v>
      </c>
      <c r="F11" s="110">
        <v>3.2328617184516393</v>
      </c>
      <c r="G11" s="110">
        <v>6.4657234369032786</v>
      </c>
      <c r="H11" s="110">
        <v>1.0790578144867169</v>
      </c>
      <c r="I11" s="110">
        <v>0.51724786613369034</v>
      </c>
      <c r="J11" s="110">
        <v>1.5963056806204072</v>
      </c>
      <c r="K11" s="110">
        <v>3.1926113612408145</v>
      </c>
    </row>
    <row r="12" spans="2:11" x14ac:dyDescent="0.35">
      <c r="B12" s="108">
        <v>8</v>
      </c>
      <c r="C12" s="109" t="s">
        <v>81</v>
      </c>
      <c r="D12" s="110">
        <v>1.2706426372128969</v>
      </c>
      <c r="E12" s="110">
        <v>0.44692132187189948</v>
      </c>
      <c r="F12" s="110">
        <v>1.7175639590847964</v>
      </c>
      <c r="G12" s="110">
        <v>3.4351279181695928</v>
      </c>
      <c r="H12" s="110">
        <v>1.1782930255792468</v>
      </c>
      <c r="I12" s="110">
        <v>8.3273577220927653E-2</v>
      </c>
      <c r="J12" s="110">
        <v>1.0950194483583191</v>
      </c>
      <c r="K12" s="110">
        <v>2.3565860511584935</v>
      </c>
    </row>
    <row r="13" spans="2:11" x14ac:dyDescent="0.35">
      <c r="B13" s="108">
        <v>9</v>
      </c>
      <c r="C13" s="109" t="s">
        <v>129</v>
      </c>
      <c r="D13" s="110">
        <v>2.3143195223135646</v>
      </c>
      <c r="E13" s="110">
        <v>0.50414712640674075</v>
      </c>
      <c r="F13" s="110">
        <v>2.8184666487203054</v>
      </c>
      <c r="G13" s="110">
        <v>5.6369332974406108</v>
      </c>
      <c r="H13" s="110">
        <v>1.5933816557735234</v>
      </c>
      <c r="I13" s="110">
        <v>0.97453740580132076</v>
      </c>
      <c r="J13" s="110">
        <v>2.5679190615748442</v>
      </c>
      <c r="K13" s="110">
        <v>5.1358381231496884</v>
      </c>
    </row>
    <row r="14" spans="2:11" x14ac:dyDescent="0.35">
      <c r="B14" s="108">
        <v>10</v>
      </c>
      <c r="C14" s="109" t="s">
        <v>128</v>
      </c>
      <c r="D14" s="110">
        <v>1.6493477515594743</v>
      </c>
      <c r="E14" s="110">
        <v>0.72299065764958259</v>
      </c>
      <c r="F14" s="110">
        <v>2.3723384092090569</v>
      </c>
      <c r="G14" s="110">
        <v>4.7446768184181138</v>
      </c>
      <c r="H14" s="110">
        <v>1.4277801743234808</v>
      </c>
      <c r="I14" s="110">
        <v>0.33324095493159289</v>
      </c>
      <c r="J14" s="110">
        <v>1.7610211292550737</v>
      </c>
      <c r="K14" s="110">
        <v>3.5220422585101474</v>
      </c>
    </row>
    <row r="15" spans="2:11" x14ac:dyDescent="0.35">
      <c r="B15" s="108">
        <v>11</v>
      </c>
      <c r="C15" s="109" t="s">
        <v>84</v>
      </c>
      <c r="D15" s="110">
        <v>0.18719478825721492</v>
      </c>
      <c r="E15" s="110">
        <v>2.5183593099469177</v>
      </c>
      <c r="F15" s="110">
        <v>2.3311645216897028</v>
      </c>
      <c r="G15" s="110">
        <v>5.0367186198938354</v>
      </c>
      <c r="H15" s="110">
        <v>0.21924453129742183</v>
      </c>
      <c r="I15" s="110">
        <v>3.1312906061599444</v>
      </c>
      <c r="J15" s="110">
        <v>3.3505351374573662</v>
      </c>
      <c r="K15" s="110">
        <v>6.7010702749147324</v>
      </c>
    </row>
    <row r="16" spans="2:11" x14ac:dyDescent="0.35">
      <c r="B16" s="108">
        <v>12</v>
      </c>
      <c r="C16" s="109" t="s">
        <v>85</v>
      </c>
      <c r="D16" s="110">
        <v>0.25740581724943112</v>
      </c>
      <c r="E16" s="110">
        <v>0.29651988294045895</v>
      </c>
      <c r="F16" s="110">
        <v>0.55392570018989007</v>
      </c>
      <c r="G16" s="110">
        <v>1.1078514003797801</v>
      </c>
      <c r="H16" s="110">
        <v>0.49383441264660632</v>
      </c>
      <c r="I16" s="110">
        <v>1.4190125102624065</v>
      </c>
      <c r="J16" s="110">
        <v>0.92517809761580017</v>
      </c>
      <c r="K16" s="110">
        <v>2.838025020524813</v>
      </c>
    </row>
    <row r="17" spans="2:11" x14ac:dyDescent="0.35">
      <c r="B17" s="108">
        <v>13</v>
      </c>
      <c r="C17" s="109" t="s">
        <v>86</v>
      </c>
      <c r="D17" s="110">
        <v>0.8436761156646333</v>
      </c>
      <c r="E17" s="110">
        <v>0.44470426083731596</v>
      </c>
      <c r="F17" s="110">
        <v>0.39897185482731734</v>
      </c>
      <c r="G17" s="110">
        <v>1.6873522313292666</v>
      </c>
      <c r="H17" s="110">
        <v>0.88297054198249914</v>
      </c>
      <c r="I17" s="110">
        <v>0.52776240302771482</v>
      </c>
      <c r="J17" s="110">
        <v>0.35520813895478431</v>
      </c>
      <c r="K17" s="110">
        <v>1.7659410839649983</v>
      </c>
    </row>
    <row r="18" spans="2:11" x14ac:dyDescent="0.35">
      <c r="B18" s="108">
        <v>14</v>
      </c>
      <c r="C18" s="109" t="s">
        <v>87</v>
      </c>
      <c r="D18" s="110">
        <v>2.2420351609630531</v>
      </c>
      <c r="E18" s="110">
        <v>1.689695136685391</v>
      </c>
      <c r="F18" s="110">
        <v>0.55234002427766216</v>
      </c>
      <c r="G18" s="110">
        <v>4.4840703219261062</v>
      </c>
      <c r="H18" s="110">
        <v>2.3537347637497272</v>
      </c>
      <c r="I18" s="110">
        <v>2.2730647458352018</v>
      </c>
      <c r="J18" s="110">
        <v>8.0670017914525438E-2</v>
      </c>
      <c r="K18" s="110">
        <v>4.7074695274994545</v>
      </c>
    </row>
    <row r="19" spans="2:11" x14ac:dyDescent="0.35">
      <c r="B19" s="108">
        <v>15</v>
      </c>
      <c r="C19" s="109" t="s">
        <v>88</v>
      </c>
      <c r="D19" s="110">
        <v>0.19162292331986963</v>
      </c>
      <c r="E19" s="110">
        <v>5.2361190945555691E-2</v>
      </c>
      <c r="F19" s="110">
        <v>0.24398411426542532</v>
      </c>
      <c r="G19" s="110">
        <v>0.48796822853085065</v>
      </c>
      <c r="H19" s="110">
        <v>0.42086149946218621</v>
      </c>
      <c r="I19" s="110">
        <v>0.52337090428973054</v>
      </c>
      <c r="J19" s="110">
        <v>0.94423240375191675</v>
      </c>
      <c r="K19" s="110">
        <v>1.8884648075038335</v>
      </c>
    </row>
    <row r="20" spans="2:11" x14ac:dyDescent="0.35">
      <c r="B20" s="108">
        <v>16</v>
      </c>
      <c r="C20" s="109" t="s">
        <v>89</v>
      </c>
      <c r="D20" s="110">
        <v>1.2337380738686217</v>
      </c>
      <c r="E20" s="110">
        <v>0.68401454072405166</v>
      </c>
      <c r="F20" s="110">
        <v>0.54972353314457001</v>
      </c>
      <c r="G20" s="110">
        <v>2.4674761477372433</v>
      </c>
      <c r="H20" s="110">
        <v>1.1495930830081229</v>
      </c>
      <c r="I20" s="110">
        <v>1.4524332843669097</v>
      </c>
      <c r="J20" s="110">
        <v>0.30284020135878675</v>
      </c>
      <c r="K20" s="110">
        <v>2.9048665687338193</v>
      </c>
    </row>
    <row r="21" spans="2:11" x14ac:dyDescent="0.35">
      <c r="B21" s="108">
        <v>17</v>
      </c>
      <c r="C21" s="109" t="s">
        <v>90</v>
      </c>
      <c r="D21" s="110">
        <v>2.5182335877409447</v>
      </c>
      <c r="E21" s="110">
        <v>2.8600446670985491E-3</v>
      </c>
      <c r="F21" s="110">
        <v>2.5210936324080433</v>
      </c>
      <c r="G21" s="110">
        <v>5.0421872648160866</v>
      </c>
      <c r="H21" s="110">
        <v>2.3026488872078348</v>
      </c>
      <c r="I21" s="110">
        <v>0.30247500703042629</v>
      </c>
      <c r="J21" s="110">
        <v>2.0001738801774085</v>
      </c>
      <c r="K21" s="110">
        <v>4.6052977744156696</v>
      </c>
    </row>
    <row r="22" spans="2:11" x14ac:dyDescent="0.35">
      <c r="B22" s="108">
        <v>18</v>
      </c>
      <c r="C22" s="109" t="s">
        <v>91</v>
      </c>
      <c r="D22" s="110">
        <v>1.2568564667139372</v>
      </c>
      <c r="E22" s="110">
        <v>0.27804804770042901</v>
      </c>
      <c r="F22" s="110">
        <v>1.5349045144143663</v>
      </c>
      <c r="G22" s="110">
        <v>3.0698090288287325</v>
      </c>
      <c r="H22" s="110">
        <v>1.3242710803569919</v>
      </c>
      <c r="I22" s="110">
        <v>0.17659724750192973</v>
      </c>
      <c r="J22" s="110">
        <v>1.5008683278589217</v>
      </c>
      <c r="K22" s="110">
        <v>3.0017366557178433</v>
      </c>
    </row>
    <row r="23" spans="2:11" x14ac:dyDescent="0.35">
      <c r="B23" s="108">
        <v>19</v>
      </c>
      <c r="C23" s="109" t="s">
        <v>92</v>
      </c>
      <c r="D23" s="110">
        <v>1.33067382151693</v>
      </c>
      <c r="E23" s="110">
        <v>0.83662037681786394</v>
      </c>
      <c r="F23" s="110">
        <v>2.167294198334794</v>
      </c>
      <c r="G23" s="110">
        <v>4.334588396669588</v>
      </c>
      <c r="H23" s="110">
        <v>1.0770559221155256</v>
      </c>
      <c r="I23" s="110">
        <v>1.4714525701701464</v>
      </c>
      <c r="J23" s="110">
        <v>2.5485084922856718</v>
      </c>
      <c r="K23" s="110">
        <v>5.0970169845713436</v>
      </c>
    </row>
    <row r="24" spans="2:11" x14ac:dyDescent="0.35">
      <c r="B24" s="108">
        <v>20</v>
      </c>
      <c r="C24" s="109" t="s">
        <v>93</v>
      </c>
      <c r="D24" s="110">
        <v>1.6544780909797527</v>
      </c>
      <c r="E24" s="110">
        <v>1.5362474366473076</v>
      </c>
      <c r="F24" s="110">
        <v>3.1907255276270603</v>
      </c>
      <c r="G24" s="110">
        <v>6.3814510552541206</v>
      </c>
      <c r="H24" s="110">
        <v>1.2109933911808568</v>
      </c>
      <c r="I24" s="110">
        <v>0.65960801099252153</v>
      </c>
      <c r="J24" s="110">
        <v>1.8706014021733783</v>
      </c>
      <c r="K24" s="110">
        <v>3.7412028043467567</v>
      </c>
    </row>
    <row r="25" spans="2:11" x14ac:dyDescent="0.35">
      <c r="B25" s="108">
        <v>21</v>
      </c>
      <c r="C25" s="109" t="s">
        <v>94</v>
      </c>
      <c r="D25" s="110">
        <v>1.7368349639524399</v>
      </c>
      <c r="E25" s="110">
        <v>1.0831059340976523</v>
      </c>
      <c r="F25" s="110">
        <v>2.819940898050092</v>
      </c>
      <c r="G25" s="110">
        <v>5.6398817961001839</v>
      </c>
      <c r="H25" s="110">
        <v>1.4193661118241501</v>
      </c>
      <c r="I25" s="110">
        <v>0.89391913953442348</v>
      </c>
      <c r="J25" s="110">
        <v>2.3132852513585735</v>
      </c>
      <c r="K25" s="110">
        <v>4.6265705027171471</v>
      </c>
    </row>
    <row r="26" spans="2:11" x14ac:dyDescent="0.35">
      <c r="B26" s="108">
        <v>22</v>
      </c>
      <c r="C26" s="109" t="s">
        <v>95</v>
      </c>
      <c r="D26" s="110">
        <v>1.7284380701651865</v>
      </c>
      <c r="E26" s="110">
        <v>0.28726443493128562</v>
      </c>
      <c r="F26" s="110">
        <v>1.4411736352339009</v>
      </c>
      <c r="G26" s="110">
        <v>3.4568761403303734</v>
      </c>
      <c r="H26" s="110">
        <v>1.3187061202123962</v>
      </c>
      <c r="I26" s="110">
        <v>0.29315726946730214</v>
      </c>
      <c r="J26" s="110">
        <v>1.6118633896796983</v>
      </c>
      <c r="K26" s="110">
        <v>3.2237267793593967</v>
      </c>
    </row>
    <row r="27" spans="2:11" x14ac:dyDescent="0.35">
      <c r="B27" s="108">
        <v>23</v>
      </c>
      <c r="C27" s="109" t="s">
        <v>96</v>
      </c>
      <c r="D27" s="110">
        <v>1.6407410352225722</v>
      </c>
      <c r="E27" s="110">
        <v>1.3924355182526451</v>
      </c>
      <c r="F27" s="110">
        <v>3.0331765534752173</v>
      </c>
      <c r="G27" s="110">
        <v>6.0663531069504346</v>
      </c>
      <c r="H27" s="110">
        <v>1.3506489561758177</v>
      </c>
      <c r="I27" s="110">
        <v>0.95494584848399544</v>
      </c>
      <c r="J27" s="110">
        <v>2.3055948046598131</v>
      </c>
      <c r="K27" s="110">
        <v>4.6111896093196263</v>
      </c>
    </row>
    <row r="28" spans="2:11" x14ac:dyDescent="0.35">
      <c r="B28" s="108">
        <v>24</v>
      </c>
      <c r="C28" s="109" t="s">
        <v>97</v>
      </c>
      <c r="D28" s="110">
        <v>2.3435613780313274</v>
      </c>
      <c r="E28" s="110">
        <v>1.4773792742145266</v>
      </c>
      <c r="F28" s="110">
        <v>3.820940652245854</v>
      </c>
      <c r="G28" s="110">
        <v>7.641881304491708</v>
      </c>
      <c r="H28" s="110">
        <v>1.8180213873025339</v>
      </c>
      <c r="I28" s="110">
        <v>1.01791711753018</v>
      </c>
      <c r="J28" s="110">
        <v>2.8359385048327139</v>
      </c>
      <c r="K28" s="110">
        <v>5.6718770096654278</v>
      </c>
    </row>
    <row r="29" spans="2:11" x14ac:dyDescent="0.35">
      <c r="B29" s="108">
        <v>25</v>
      </c>
      <c r="C29" s="109" t="s">
        <v>98</v>
      </c>
      <c r="D29" s="110">
        <v>1.7080205122015819</v>
      </c>
      <c r="E29" s="110">
        <v>0.41698979133610736</v>
      </c>
      <c r="F29" s="110">
        <v>2.1250103035376893</v>
      </c>
      <c r="G29" s="110">
        <v>4.2500206070753785</v>
      </c>
      <c r="H29" s="110">
        <v>1.6805639562660053</v>
      </c>
      <c r="I29" s="110">
        <v>1.2892802482705079E-2</v>
      </c>
      <c r="J29" s="110">
        <v>1.6676711537833002</v>
      </c>
      <c r="K29" s="110">
        <v>3.3611279125320106</v>
      </c>
    </row>
    <row r="30" spans="2:11" x14ac:dyDescent="0.35">
      <c r="B30" s="108">
        <v>26</v>
      </c>
      <c r="C30" s="109" t="s">
        <v>99</v>
      </c>
      <c r="D30" s="110">
        <v>1.2097992891230758</v>
      </c>
      <c r="E30" s="110">
        <v>1.8144075792758425</v>
      </c>
      <c r="F30" s="110">
        <v>3.0242068683989185</v>
      </c>
      <c r="G30" s="110">
        <v>6.048413736797837</v>
      </c>
      <c r="H30" s="110">
        <v>1.041666672851747</v>
      </c>
      <c r="I30" s="110">
        <v>1.9664962801843666</v>
      </c>
      <c r="J30" s="110">
        <v>3.0081629530361136</v>
      </c>
      <c r="K30" s="110">
        <v>6.0163259060722272</v>
      </c>
    </row>
    <row r="31" spans="2:11" x14ac:dyDescent="0.35">
      <c r="B31" s="108">
        <v>27</v>
      </c>
      <c r="C31" s="109" t="s">
        <v>100</v>
      </c>
      <c r="D31" s="110">
        <v>1.4134677600028192</v>
      </c>
      <c r="E31" s="110">
        <v>0.57166312534675701</v>
      </c>
      <c r="F31" s="110">
        <v>1.9851308853495762</v>
      </c>
      <c r="G31" s="110">
        <v>3.9702617706991523</v>
      </c>
      <c r="H31" s="110">
        <v>1.204450395334117</v>
      </c>
      <c r="I31" s="110">
        <v>0.64331333411796532</v>
      </c>
      <c r="J31" s="110">
        <v>1.8477637294520823</v>
      </c>
      <c r="K31" s="110">
        <v>3.6955274589041647</v>
      </c>
    </row>
    <row r="32" spans="2:11" x14ac:dyDescent="0.35">
      <c r="B32" s="108">
        <v>28</v>
      </c>
      <c r="C32" s="109" t="s">
        <v>101</v>
      </c>
      <c r="D32" s="110">
        <v>2.3298884284466888</v>
      </c>
      <c r="E32" s="110">
        <v>1.0014429180655551</v>
      </c>
      <c r="F32" s="110">
        <v>3.3313313465122438</v>
      </c>
      <c r="G32" s="110">
        <v>6.6626626930244877</v>
      </c>
      <c r="H32" s="110">
        <v>1.7143631866101363</v>
      </c>
      <c r="I32" s="110">
        <v>0.58739533560370205</v>
      </c>
      <c r="J32" s="110">
        <v>2.3017585222138384</v>
      </c>
      <c r="K32" s="110">
        <v>4.6035170444276767</v>
      </c>
    </row>
    <row r="33" spans="2:11" x14ac:dyDescent="0.35">
      <c r="B33" s="108">
        <v>29</v>
      </c>
      <c r="C33" s="109" t="s">
        <v>102</v>
      </c>
      <c r="D33" s="110">
        <v>1.225664683976829</v>
      </c>
      <c r="E33" s="110">
        <v>1.6270852379216856</v>
      </c>
      <c r="F33" s="110">
        <v>2.8527499218985146</v>
      </c>
      <c r="G33" s="110">
        <v>5.7054998437970292</v>
      </c>
      <c r="H33" s="110">
        <v>0.86550644404470134</v>
      </c>
      <c r="I33" s="110">
        <v>1.5225301366498356</v>
      </c>
      <c r="J33" s="110">
        <v>2.3880365806945369</v>
      </c>
      <c r="K33" s="110">
        <v>4.7760731613890739</v>
      </c>
    </row>
    <row r="34" spans="2:11" x14ac:dyDescent="0.35">
      <c r="B34" s="108">
        <v>30</v>
      </c>
      <c r="C34" s="109" t="s">
        <v>103</v>
      </c>
      <c r="D34" s="110">
        <v>1.2991237825180488</v>
      </c>
      <c r="E34" s="110">
        <v>1.4836412179131599</v>
      </c>
      <c r="F34" s="110">
        <v>2.7827650004312088</v>
      </c>
      <c r="G34" s="110">
        <v>5.5655300008624176</v>
      </c>
      <c r="H34" s="110">
        <v>0.82180261541441335</v>
      </c>
      <c r="I34" s="110">
        <v>1.7514220237688756</v>
      </c>
      <c r="J34" s="110">
        <v>2.5732246391832891</v>
      </c>
      <c r="K34" s="110">
        <v>5.1464492783665783</v>
      </c>
    </row>
    <row r="35" spans="2:11" x14ac:dyDescent="0.35">
      <c r="B35" s="108">
        <v>31</v>
      </c>
      <c r="C35" s="109" t="s">
        <v>104</v>
      </c>
      <c r="D35" s="110">
        <v>2.0945437819370865</v>
      </c>
      <c r="E35" s="110">
        <v>1.3360736986628394</v>
      </c>
      <c r="F35" s="110">
        <v>3.4306174805999259</v>
      </c>
      <c r="G35" s="110">
        <v>6.8612349611998518</v>
      </c>
      <c r="H35" s="110">
        <v>1.6517974970734213</v>
      </c>
      <c r="I35" s="110">
        <v>1.4010274313914346</v>
      </c>
      <c r="J35" s="110">
        <v>3.0528249284648559</v>
      </c>
      <c r="K35" s="110">
        <v>6.1056498569297117</v>
      </c>
    </row>
    <row r="36" spans="2:11" x14ac:dyDescent="0.35">
      <c r="B36" s="108">
        <v>32</v>
      </c>
      <c r="C36" s="109" t="s">
        <v>105</v>
      </c>
      <c r="D36" s="110">
        <v>1.963598728292637</v>
      </c>
      <c r="E36" s="110">
        <v>1.3927486359922603</v>
      </c>
      <c r="F36" s="110">
        <v>3.3563473642848973</v>
      </c>
      <c r="G36" s="110">
        <v>6.7126947285697947</v>
      </c>
      <c r="H36" s="110">
        <v>1.6953388788138279</v>
      </c>
      <c r="I36" s="110">
        <v>1.277894548815512</v>
      </c>
      <c r="J36" s="110">
        <v>2.97323342762934</v>
      </c>
      <c r="K36" s="110">
        <v>5.9464668552586799</v>
      </c>
    </row>
    <row r="37" spans="2:11" x14ac:dyDescent="0.35">
      <c r="B37" s="108">
        <v>33</v>
      </c>
      <c r="C37" s="109" t="s">
        <v>106</v>
      </c>
      <c r="D37" s="110">
        <v>1.0659371323979183</v>
      </c>
      <c r="E37" s="110">
        <v>2.7282202416928643</v>
      </c>
      <c r="F37" s="110">
        <v>3.7941573740907826</v>
      </c>
      <c r="G37" s="110">
        <v>7.5883147481815652</v>
      </c>
      <c r="H37" s="110">
        <v>0.88450972332877154</v>
      </c>
      <c r="I37" s="110">
        <v>2.3642533880034882</v>
      </c>
      <c r="J37" s="110">
        <v>3.2487631113322597</v>
      </c>
      <c r="K37" s="110">
        <v>6.4975262226645194</v>
      </c>
    </row>
    <row r="38" spans="2:11" ht="15" thickBot="1" x14ac:dyDescent="0.4">
      <c r="B38" s="111">
        <v>34</v>
      </c>
      <c r="C38" s="112" t="s">
        <v>107</v>
      </c>
      <c r="D38" s="113">
        <v>0.7006034345640848</v>
      </c>
      <c r="E38" s="113">
        <v>2.6453464889464238</v>
      </c>
      <c r="F38" s="113">
        <v>3.3459499235105086</v>
      </c>
      <c r="G38" s="113">
        <v>6.6918998470210171</v>
      </c>
      <c r="H38" s="113">
        <v>0.30608261537763681</v>
      </c>
      <c r="I38" s="113">
        <v>2.782651836525003</v>
      </c>
      <c r="J38" s="113">
        <v>3.0887344519026398</v>
      </c>
      <c r="K38" s="113">
        <v>6.1774689038052797</v>
      </c>
    </row>
  </sheetData>
  <mergeCells count="4">
    <mergeCell ref="B3:B4"/>
    <mergeCell ref="C3:C4"/>
    <mergeCell ref="D3:G3"/>
    <mergeCell ref="H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5F05-A50F-431C-8D0E-5D69B0F0664E}">
  <dimension ref="C2:H38"/>
  <sheetViews>
    <sheetView workbookViewId="0">
      <selection activeCell="C3" sqref="C3:H38"/>
    </sheetView>
  </sheetViews>
  <sheetFormatPr defaultRowHeight="14.5" x14ac:dyDescent="0.35"/>
  <cols>
    <col min="3" max="3" width="3.7265625" customWidth="1"/>
    <col min="4" max="4" width="18.81640625" customWidth="1"/>
  </cols>
  <sheetData>
    <row r="2" spans="3:8" ht="15" thickBot="1" x14ac:dyDescent="0.4"/>
    <row r="3" spans="3:8" x14ac:dyDescent="0.35">
      <c r="C3" s="175" t="s">
        <v>0</v>
      </c>
      <c r="D3" s="175" t="s">
        <v>2</v>
      </c>
      <c r="E3" s="175" t="s">
        <v>110</v>
      </c>
      <c r="F3" s="175"/>
      <c r="G3" s="175" t="s">
        <v>111</v>
      </c>
      <c r="H3" s="175"/>
    </row>
    <row r="4" spans="3:8" ht="42.5" thickBot="1" x14ac:dyDescent="0.4">
      <c r="C4" s="176"/>
      <c r="D4" s="176"/>
      <c r="E4" s="107" t="s">
        <v>139</v>
      </c>
      <c r="F4" s="107" t="s">
        <v>140</v>
      </c>
      <c r="G4" s="107" t="s">
        <v>139</v>
      </c>
      <c r="H4" s="107" t="s">
        <v>140</v>
      </c>
    </row>
    <row r="5" spans="3:8" x14ac:dyDescent="0.35">
      <c r="C5" s="108">
        <v>1</v>
      </c>
      <c r="D5" s="109" t="s">
        <v>74</v>
      </c>
      <c r="E5" s="110">
        <v>2.1484249522703394</v>
      </c>
      <c r="F5" s="110">
        <v>3.0524746310423119</v>
      </c>
      <c r="G5" s="110">
        <v>2.3110723583969035</v>
      </c>
      <c r="H5" s="110">
        <v>3.2104091167254749</v>
      </c>
    </row>
    <row r="6" spans="3:8" x14ac:dyDescent="0.35">
      <c r="C6" s="108">
        <v>2</v>
      </c>
      <c r="D6" s="109" t="s">
        <v>75</v>
      </c>
      <c r="E6" s="110">
        <v>3.280699767373862</v>
      </c>
      <c r="F6" s="110">
        <v>3.3666028358254798</v>
      </c>
      <c r="G6" s="110">
        <v>5.0133624717484206</v>
      </c>
      <c r="H6" s="110">
        <v>3.7441873632763594</v>
      </c>
    </row>
    <row r="7" spans="3:8" x14ac:dyDescent="0.35">
      <c r="C7" s="108">
        <v>3</v>
      </c>
      <c r="D7" s="109" t="s">
        <v>76</v>
      </c>
      <c r="E7" s="110">
        <v>4.3581039732010112</v>
      </c>
      <c r="F7" s="110">
        <v>3.3350206462862566</v>
      </c>
      <c r="G7" s="110">
        <v>3.8258816841372796</v>
      </c>
      <c r="H7" s="110">
        <v>3.4314880942312147</v>
      </c>
    </row>
    <row r="8" spans="3:8" x14ac:dyDescent="0.35">
      <c r="C8" s="108">
        <v>4</v>
      </c>
      <c r="D8" s="109" t="s">
        <v>77</v>
      </c>
      <c r="E8" s="110">
        <v>4.2385214099537034</v>
      </c>
      <c r="F8" s="110">
        <v>3.1089585824299122</v>
      </c>
      <c r="G8" s="110">
        <v>4.7176969710279311</v>
      </c>
      <c r="H8" s="110">
        <v>3.6579594504920969</v>
      </c>
    </row>
    <row r="9" spans="3:8" x14ac:dyDescent="0.35">
      <c r="C9" s="108">
        <v>5</v>
      </c>
      <c r="D9" s="109" t="s">
        <v>78</v>
      </c>
      <c r="E9" s="110">
        <v>3.9053591946589714</v>
      </c>
      <c r="F9" s="110">
        <v>3.1971355483638568</v>
      </c>
      <c r="G9" s="110">
        <v>4.0139225203998468</v>
      </c>
      <c r="H9" s="110">
        <v>3.5170980222302624</v>
      </c>
    </row>
    <row r="10" spans="3:8" x14ac:dyDescent="0.35">
      <c r="C10" s="108">
        <v>6</v>
      </c>
      <c r="D10" s="109" t="s">
        <v>79</v>
      </c>
      <c r="E10" s="110">
        <v>3.1838599759011892</v>
      </c>
      <c r="F10" s="110">
        <v>3.2027475478271366</v>
      </c>
      <c r="G10" s="110">
        <v>4.2963048406566182</v>
      </c>
      <c r="H10" s="110">
        <v>3.5412356496228599</v>
      </c>
    </row>
    <row r="11" spans="3:8" x14ac:dyDescent="0.35">
      <c r="C11" s="108">
        <v>7</v>
      </c>
      <c r="D11" s="109" t="s">
        <v>80</v>
      </c>
      <c r="E11" s="110">
        <v>1.8220381315092071</v>
      </c>
      <c r="F11" s="110">
        <v>2.9301882237693633</v>
      </c>
      <c r="G11" s="110">
        <v>4.5545765651970065</v>
      </c>
      <c r="H11" s="110">
        <v>3.52549531464713</v>
      </c>
    </row>
    <row r="12" spans="3:8" x14ac:dyDescent="0.35">
      <c r="C12" s="108">
        <v>8</v>
      </c>
      <c r="D12" s="109" t="s">
        <v>81</v>
      </c>
      <c r="E12" s="110">
        <v>3.9401764752062611</v>
      </c>
      <c r="F12" s="110">
        <v>3.2135655258547722</v>
      </c>
      <c r="G12" s="110">
        <v>5.4015911799465686</v>
      </c>
      <c r="H12" s="110">
        <v>3.699941523345692</v>
      </c>
    </row>
    <row r="13" spans="3:8" x14ac:dyDescent="0.35">
      <c r="C13" s="108">
        <v>9</v>
      </c>
      <c r="D13" s="109" t="s">
        <v>129</v>
      </c>
      <c r="E13" s="110">
        <v>2.4012946381668243</v>
      </c>
      <c r="F13" s="110">
        <v>3.170308171485904</v>
      </c>
      <c r="G13" s="110">
        <v>2.5858066640235462</v>
      </c>
      <c r="H13" s="110">
        <v>3.1958637263864151</v>
      </c>
    </row>
    <row r="14" spans="3:8" x14ac:dyDescent="0.35">
      <c r="C14" s="108">
        <v>10</v>
      </c>
      <c r="D14" s="109" t="s">
        <v>128</v>
      </c>
      <c r="E14" s="110">
        <v>3.0249089241865468</v>
      </c>
      <c r="F14" s="110">
        <v>3.4416610103838643</v>
      </c>
      <c r="G14" s="110">
        <v>4.2208153965193373</v>
      </c>
      <c r="H14" s="110">
        <v>3.6359439586231916</v>
      </c>
    </row>
    <row r="15" spans="3:8" x14ac:dyDescent="0.35">
      <c r="C15" s="108">
        <v>11</v>
      </c>
      <c r="D15" s="109" t="s">
        <v>84</v>
      </c>
      <c r="E15" s="110">
        <v>2.8207955960157984</v>
      </c>
      <c r="F15" s="110">
        <v>3.436781072278996</v>
      </c>
      <c r="G15" s="110">
        <v>1</v>
      </c>
      <c r="H15" s="110">
        <v>2.8625702330741394</v>
      </c>
    </row>
    <row r="16" spans="3:8" x14ac:dyDescent="0.35">
      <c r="C16" s="108">
        <v>12</v>
      </c>
      <c r="D16" s="109" t="s">
        <v>85</v>
      </c>
      <c r="E16" s="110">
        <v>5.5667523736541407</v>
      </c>
      <c r="F16" s="110">
        <v>3.9227680048801572</v>
      </c>
      <c r="G16" s="110">
        <v>4.9138238381622799</v>
      </c>
      <c r="H16" s="110">
        <v>3.5192472174998914</v>
      </c>
    </row>
    <row r="17" spans="3:8" x14ac:dyDescent="0.35">
      <c r="C17" s="108">
        <v>13</v>
      </c>
      <c r="D17" s="109" t="s">
        <v>86</v>
      </c>
      <c r="E17" s="110">
        <v>5.1617287000392267</v>
      </c>
      <c r="F17" s="110">
        <v>3.9473594183875953</v>
      </c>
      <c r="G17" s="110">
        <v>6</v>
      </c>
      <c r="H17" s="110">
        <v>4.1297252903439272</v>
      </c>
    </row>
    <row r="18" spans="3:8" x14ac:dyDescent="0.35">
      <c r="C18" s="108">
        <v>14</v>
      </c>
      <c r="D18" s="109" t="s">
        <v>87</v>
      </c>
      <c r="E18" s="110">
        <v>3.2070515458013649</v>
      </c>
      <c r="F18" s="110">
        <v>3.1711965585864426</v>
      </c>
      <c r="G18" s="110">
        <v>3.0198060377742837</v>
      </c>
      <c r="H18" s="110">
        <v>3.0199356322150543</v>
      </c>
    </row>
    <row r="19" spans="3:8" x14ac:dyDescent="0.35">
      <c r="C19" s="108">
        <v>15</v>
      </c>
      <c r="D19" s="109" t="s">
        <v>88</v>
      </c>
      <c r="E19" s="110">
        <v>6</v>
      </c>
      <c r="F19" s="110">
        <v>4.2513158223129732</v>
      </c>
      <c r="G19" s="110">
        <v>5.8758657384658495</v>
      </c>
      <c r="H19" s="110">
        <v>4.3088978545368217</v>
      </c>
    </row>
    <row r="20" spans="3:8" x14ac:dyDescent="0.35">
      <c r="C20" s="108">
        <v>16</v>
      </c>
      <c r="D20" s="109" t="s">
        <v>89</v>
      </c>
      <c r="E20" s="110">
        <v>4.6164859020596074</v>
      </c>
      <c r="F20" s="110">
        <v>3.2240521389811869</v>
      </c>
      <c r="G20" s="110">
        <v>4.8461036776327617</v>
      </c>
      <c r="H20" s="110">
        <v>3.2655190053152805</v>
      </c>
    </row>
    <row r="21" spans="3:8" x14ac:dyDescent="0.35">
      <c r="C21" s="108">
        <v>17</v>
      </c>
      <c r="D21" s="109" t="s">
        <v>90</v>
      </c>
      <c r="E21" s="110">
        <v>2.8169734605885264</v>
      </c>
      <c r="F21" s="110">
        <v>3.6076949529985654</v>
      </c>
      <c r="G21" s="110">
        <v>3.1233208082398192</v>
      </c>
      <c r="H21" s="110">
        <v>3.5464756911538915</v>
      </c>
    </row>
    <row r="22" spans="3:8" x14ac:dyDescent="0.35">
      <c r="C22" s="108">
        <v>18</v>
      </c>
      <c r="D22" s="109" t="s">
        <v>91</v>
      </c>
      <c r="E22" s="110">
        <v>4.1955044932167356</v>
      </c>
      <c r="F22" s="110">
        <v>3.2166777702966876</v>
      </c>
      <c r="G22" s="110">
        <v>4.7479602620949581</v>
      </c>
      <c r="H22" s="110">
        <v>3.3231091136420123</v>
      </c>
    </row>
    <row r="23" spans="3:8" x14ac:dyDescent="0.35">
      <c r="C23" s="108">
        <v>19</v>
      </c>
      <c r="D23" s="109" t="s">
        <v>92</v>
      </c>
      <c r="E23" s="110">
        <v>3.3115271828892823</v>
      </c>
      <c r="F23" s="110">
        <v>2.8858738595549052</v>
      </c>
      <c r="G23" s="110">
        <v>2.6251380949509642</v>
      </c>
      <c r="H23" s="110">
        <v>2.9112747695091392</v>
      </c>
    </row>
    <row r="24" spans="3:8" x14ac:dyDescent="0.35">
      <c r="C24" s="108">
        <v>20</v>
      </c>
      <c r="D24" s="109" t="s">
        <v>93</v>
      </c>
      <c r="E24" s="110">
        <v>1.8809376322120714</v>
      </c>
      <c r="F24" s="110">
        <v>2.9715074262273857</v>
      </c>
      <c r="G24" s="110">
        <v>3.9987740503287292</v>
      </c>
      <c r="H24" s="110">
        <v>3.3070920165550053</v>
      </c>
    </row>
    <row r="25" spans="3:8" x14ac:dyDescent="0.35">
      <c r="C25" s="108">
        <v>21</v>
      </c>
      <c r="D25" s="109" t="s">
        <v>94</v>
      </c>
      <c r="E25" s="110">
        <v>2.3992338788115837</v>
      </c>
      <c r="F25" s="110">
        <v>3.1909285395097657</v>
      </c>
      <c r="G25" s="110">
        <v>3.1017684562360577</v>
      </c>
      <c r="H25" s="110">
        <v>3.3790436280861185</v>
      </c>
    </row>
    <row r="26" spans="3:8" x14ac:dyDescent="0.35">
      <c r="C26" s="108">
        <v>22</v>
      </c>
      <c r="D26" s="109" t="s">
        <v>95</v>
      </c>
      <c r="E26" s="110">
        <v>3.9249762470724723</v>
      </c>
      <c r="F26" s="110">
        <v>3.1738589172517875</v>
      </c>
      <c r="G26" s="110">
        <v>4.5230521441386458</v>
      </c>
      <c r="H26" s="110">
        <v>3.5137834692076462</v>
      </c>
    </row>
    <row r="27" spans="3:8" x14ac:dyDescent="0.35">
      <c r="C27" s="108">
        <v>23</v>
      </c>
      <c r="D27" s="109" t="s">
        <v>96</v>
      </c>
      <c r="E27" s="110">
        <v>2.1011653208615906</v>
      </c>
      <c r="F27" s="110">
        <v>3.4941760507891217</v>
      </c>
      <c r="G27" s="110">
        <v>3.1173515269140522</v>
      </c>
      <c r="H27" s="110">
        <v>3.8133179490406741</v>
      </c>
    </row>
    <row r="28" spans="3:8" x14ac:dyDescent="0.35">
      <c r="C28" s="108">
        <v>24</v>
      </c>
      <c r="D28" s="109" t="s">
        <v>97</v>
      </c>
      <c r="E28" s="110">
        <v>1</v>
      </c>
      <c r="F28" s="110">
        <v>3.0007077568905944</v>
      </c>
      <c r="G28" s="110">
        <v>2.0427217053777298</v>
      </c>
      <c r="H28" s="110">
        <v>3.2180699529616614</v>
      </c>
    </row>
    <row r="29" spans="3:8" x14ac:dyDescent="0.35">
      <c r="C29" s="108">
        <v>25</v>
      </c>
      <c r="D29" s="109" t="s">
        <v>98</v>
      </c>
      <c r="E29" s="110">
        <v>3.3706331495793034</v>
      </c>
      <c r="F29" s="110">
        <v>3.2956946945608236</v>
      </c>
      <c r="G29" s="110">
        <v>4.3838449138349418</v>
      </c>
      <c r="H29" s="110">
        <v>3.565242389790376</v>
      </c>
    </row>
    <row r="30" spans="3:8" x14ac:dyDescent="0.35">
      <c r="C30" s="108">
        <v>26</v>
      </c>
      <c r="D30" s="109" t="s">
        <v>99</v>
      </c>
      <c r="E30" s="110">
        <v>2.1137034730323787</v>
      </c>
      <c r="F30" s="110">
        <v>3.0343075152977703</v>
      </c>
      <c r="G30" s="110">
        <v>1.6937451304195044</v>
      </c>
      <c r="H30" s="110">
        <v>3.1263649123348456</v>
      </c>
    </row>
    <row r="31" spans="3:8" x14ac:dyDescent="0.35">
      <c r="C31" s="108">
        <v>27</v>
      </c>
      <c r="D31" s="109" t="s">
        <v>100</v>
      </c>
      <c r="E31" s="110">
        <v>3.5661616899779096</v>
      </c>
      <c r="F31" s="110">
        <v>3.2510526258457064</v>
      </c>
      <c r="G31" s="110">
        <v>4.0450497846361042</v>
      </c>
      <c r="H31" s="110">
        <v>3.5884891389719833</v>
      </c>
    </row>
    <row r="32" spans="3:8" x14ac:dyDescent="0.35">
      <c r="C32" s="108">
        <v>28</v>
      </c>
      <c r="D32" s="109" t="s">
        <v>101</v>
      </c>
      <c r="E32" s="110">
        <v>1.6843937024882703</v>
      </c>
      <c r="F32" s="110">
        <v>2.9228941299600457</v>
      </c>
      <c r="G32" s="110">
        <v>3.1251249453951933</v>
      </c>
      <c r="H32" s="110">
        <v>3.265138095521662</v>
      </c>
    </row>
    <row r="33" spans="3:8" x14ac:dyDescent="0.35">
      <c r="C33" s="108">
        <v>29</v>
      </c>
      <c r="D33" s="109" t="s">
        <v>102</v>
      </c>
      <c r="E33" s="110">
        <v>2.3533722314864716</v>
      </c>
      <c r="F33" s="110">
        <v>2.9052641071389522</v>
      </c>
      <c r="G33" s="110">
        <v>2.9503006294706591</v>
      </c>
      <c r="H33" s="110">
        <v>3.1375907149869122</v>
      </c>
    </row>
    <row r="34" spans="3:8" x14ac:dyDescent="0.35">
      <c r="C34" s="108">
        <v>30</v>
      </c>
      <c r="D34" s="109" t="s">
        <v>103</v>
      </c>
      <c r="E34" s="110">
        <v>2.451199701186201</v>
      </c>
      <c r="F34" s="110">
        <v>2.7714451468957186</v>
      </c>
      <c r="G34" s="110">
        <v>2.5750560283194708</v>
      </c>
      <c r="H34" s="110">
        <v>2.9036609219196503</v>
      </c>
    </row>
    <row r="35" spans="3:8" x14ac:dyDescent="0.35">
      <c r="C35" s="108">
        <v>31</v>
      </c>
      <c r="D35" s="109" t="s">
        <v>104</v>
      </c>
      <c r="E35" s="110">
        <v>1.5456079316332803</v>
      </c>
      <c r="F35" s="110">
        <v>2.850402581545989</v>
      </c>
      <c r="G35" s="110">
        <v>1.603247042728821</v>
      </c>
      <c r="H35" s="110">
        <v>2.9299468814567105</v>
      </c>
    </row>
    <row r="36" spans="3:8" x14ac:dyDescent="0.35">
      <c r="C36" s="108">
        <v>32</v>
      </c>
      <c r="D36" s="109" t="s">
        <v>105</v>
      </c>
      <c r="E36" s="110">
        <v>1.6494254026123407</v>
      </c>
      <c r="F36" s="110">
        <v>2.9747949963749178</v>
      </c>
      <c r="G36" s="110">
        <v>1.7645224577300622</v>
      </c>
      <c r="H36" s="110">
        <v>3.0100978502837448</v>
      </c>
    </row>
    <row r="37" spans="3:8" x14ac:dyDescent="0.35">
      <c r="C37" s="108">
        <v>33</v>
      </c>
      <c r="D37" s="109" t="s">
        <v>106</v>
      </c>
      <c r="E37" s="110">
        <v>1.0374386407420442</v>
      </c>
      <c r="F37" s="110">
        <v>2.7499676561443902</v>
      </c>
      <c r="G37" s="110">
        <v>1.2062195784291534</v>
      </c>
      <c r="H37" s="110">
        <v>2.7751150811160281</v>
      </c>
    </row>
    <row r="38" spans="3:8" ht="15" thickBot="1" x14ac:dyDescent="0.4">
      <c r="C38" s="111">
        <v>34</v>
      </c>
      <c r="D38" s="112" t="s">
        <v>107</v>
      </c>
      <c r="E38" s="113">
        <v>1.6639593236482657</v>
      </c>
      <c r="F38" s="113">
        <v>2.8997710164563197</v>
      </c>
      <c r="G38" s="113">
        <v>1.5304839557895029</v>
      </c>
      <c r="H38" s="113">
        <v>2.5375280119927819</v>
      </c>
    </row>
  </sheetData>
  <mergeCells count="4">
    <mergeCell ref="C3:C4"/>
    <mergeCell ref="D3:D4"/>
    <mergeCell ref="E3:F3"/>
    <mergeCell ref="G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D8FD-2A14-4D85-B4B7-AFFCBFED2F8A}">
  <dimension ref="C1:J38"/>
  <sheetViews>
    <sheetView topLeftCell="A16" workbookViewId="0">
      <selection activeCell="I23" sqref="I23"/>
    </sheetView>
  </sheetViews>
  <sheetFormatPr defaultRowHeight="14.5" x14ac:dyDescent="0.35"/>
  <cols>
    <col min="3" max="3" width="3.54296875" customWidth="1"/>
    <col min="4" max="4" width="20" customWidth="1"/>
  </cols>
  <sheetData>
    <row r="1" spans="3:10" ht="15" thickBot="1" x14ac:dyDescent="0.4"/>
    <row r="2" spans="3:10" x14ac:dyDescent="0.35">
      <c r="C2" s="175" t="s">
        <v>0</v>
      </c>
      <c r="D2" s="175" t="s">
        <v>2</v>
      </c>
      <c r="E2" s="175" t="s">
        <v>110</v>
      </c>
      <c r="F2" s="175"/>
      <c r="G2" s="175" t="s">
        <v>111</v>
      </c>
      <c r="H2" s="175"/>
    </row>
    <row r="3" spans="3:10" ht="32" thickBot="1" x14ac:dyDescent="0.4">
      <c r="C3" s="176"/>
      <c r="D3" s="176"/>
      <c r="E3" s="107" t="s">
        <v>140</v>
      </c>
      <c r="F3" s="107" t="s">
        <v>114</v>
      </c>
      <c r="G3" s="107" t="s">
        <v>140</v>
      </c>
      <c r="H3" s="107" t="s">
        <v>114</v>
      </c>
    </row>
    <row r="4" spans="3:10" x14ac:dyDescent="0.35">
      <c r="C4" s="108">
        <v>1</v>
      </c>
      <c r="D4" s="109" t="s">
        <v>74</v>
      </c>
      <c r="E4" s="110">
        <v>3.0524746310423119</v>
      </c>
      <c r="F4" s="114">
        <v>22</v>
      </c>
      <c r="G4" s="110">
        <v>3.2104091167254749</v>
      </c>
      <c r="H4" s="140">
        <v>23</v>
      </c>
      <c r="J4" s="75"/>
    </row>
    <row r="5" spans="3:10" x14ac:dyDescent="0.35">
      <c r="C5" s="141">
        <v>2</v>
      </c>
      <c r="D5" s="109" t="s">
        <v>75</v>
      </c>
      <c r="E5" s="110">
        <v>3.3666028358254798</v>
      </c>
      <c r="F5" s="114">
        <v>8</v>
      </c>
      <c r="G5" s="110">
        <v>3.7441873632763594</v>
      </c>
      <c r="H5" s="140">
        <v>4</v>
      </c>
      <c r="J5" s="75"/>
    </row>
    <row r="6" spans="3:10" x14ac:dyDescent="0.35">
      <c r="C6" s="141">
        <v>3</v>
      </c>
      <c r="D6" s="109" t="s">
        <v>76</v>
      </c>
      <c r="E6" s="110">
        <v>3.3350206462862566</v>
      </c>
      <c r="F6" s="114">
        <v>9</v>
      </c>
      <c r="G6" s="110">
        <v>3.4314880942312147</v>
      </c>
      <c r="H6" s="140">
        <v>16</v>
      </c>
      <c r="J6" s="75"/>
    </row>
    <row r="7" spans="3:10" x14ac:dyDescent="0.35">
      <c r="C7" s="141">
        <v>4</v>
      </c>
      <c r="D7" s="109" t="s">
        <v>77</v>
      </c>
      <c r="E7" s="110">
        <v>3.1089585824299122</v>
      </c>
      <c r="F7" s="114">
        <v>21</v>
      </c>
      <c r="G7" s="110">
        <v>3.6579594504920969</v>
      </c>
      <c r="H7" s="140">
        <v>6</v>
      </c>
      <c r="J7" s="75"/>
    </row>
    <row r="8" spans="3:10" x14ac:dyDescent="0.35">
      <c r="C8" s="141">
        <v>5</v>
      </c>
      <c r="D8" s="109" t="s">
        <v>78</v>
      </c>
      <c r="E8" s="110">
        <v>3.1971355483638568</v>
      </c>
      <c r="F8" s="114">
        <v>16</v>
      </c>
      <c r="G8" s="110">
        <v>3.5170980222302624</v>
      </c>
      <c r="H8" s="140">
        <v>14</v>
      </c>
      <c r="J8" s="75"/>
    </row>
    <row r="9" spans="3:10" x14ac:dyDescent="0.35">
      <c r="C9" s="141">
        <v>6</v>
      </c>
      <c r="D9" s="109" t="s">
        <v>79</v>
      </c>
      <c r="E9" s="110">
        <v>3.2027475478271366</v>
      </c>
      <c r="F9" s="114">
        <v>15</v>
      </c>
      <c r="G9" s="110">
        <v>3.5412356496228599</v>
      </c>
      <c r="H9" s="140">
        <v>11</v>
      </c>
      <c r="J9" s="75"/>
    </row>
    <row r="10" spans="3:10" x14ac:dyDescent="0.35">
      <c r="C10" s="141">
        <v>7</v>
      </c>
      <c r="D10" s="109" t="s">
        <v>80</v>
      </c>
      <c r="E10" s="110">
        <v>2.9301882237693633</v>
      </c>
      <c r="F10" s="114">
        <v>27</v>
      </c>
      <c r="G10" s="110">
        <v>3.52549531464713</v>
      </c>
      <c r="H10" s="140">
        <v>12</v>
      </c>
      <c r="J10" s="75"/>
    </row>
    <row r="11" spans="3:10" x14ac:dyDescent="0.35">
      <c r="C11" s="141">
        <v>8</v>
      </c>
      <c r="D11" s="109" t="s">
        <v>81</v>
      </c>
      <c r="E11" s="110">
        <v>3.2135655258547722</v>
      </c>
      <c r="F11" s="114">
        <v>14</v>
      </c>
      <c r="G11" s="110">
        <v>3.699941523345692</v>
      </c>
      <c r="H11" s="140">
        <v>5</v>
      </c>
      <c r="J11" s="75"/>
    </row>
    <row r="12" spans="3:10" x14ac:dyDescent="0.35">
      <c r="C12" s="141">
        <v>9</v>
      </c>
      <c r="D12" s="109" t="s">
        <v>129</v>
      </c>
      <c r="E12" s="110">
        <v>3.170308171485904</v>
      </c>
      <c r="F12" s="114">
        <v>20</v>
      </c>
      <c r="G12" s="110">
        <v>3.1958637263864151</v>
      </c>
      <c r="H12" s="140">
        <v>24</v>
      </c>
      <c r="J12" s="75"/>
    </row>
    <row r="13" spans="3:10" x14ac:dyDescent="0.35">
      <c r="C13" s="141">
        <v>10</v>
      </c>
      <c r="D13" s="109" t="s">
        <v>128</v>
      </c>
      <c r="E13" s="110">
        <v>3.4416610103838643</v>
      </c>
      <c r="F13" s="114">
        <v>6</v>
      </c>
      <c r="G13" s="110">
        <v>3.6359439586231916</v>
      </c>
      <c r="H13" s="140">
        <v>7</v>
      </c>
      <c r="J13" s="75"/>
    </row>
    <row r="14" spans="3:10" x14ac:dyDescent="0.35">
      <c r="C14" s="141">
        <v>11</v>
      </c>
      <c r="D14" s="109" t="s">
        <v>84</v>
      </c>
      <c r="E14" s="110">
        <v>3.436781072278996</v>
      </c>
      <c r="F14" s="114">
        <v>7</v>
      </c>
      <c r="G14" s="110">
        <v>2.8625702330741394</v>
      </c>
      <c r="H14" s="140">
        <v>32</v>
      </c>
      <c r="J14" s="75"/>
    </row>
    <row r="15" spans="3:10" x14ac:dyDescent="0.35">
      <c r="C15" s="141">
        <v>12</v>
      </c>
      <c r="D15" s="109" t="s">
        <v>85</v>
      </c>
      <c r="E15" s="110">
        <v>3.9227680048801572</v>
      </c>
      <c r="F15" s="114">
        <v>3</v>
      </c>
      <c r="G15" s="110">
        <v>3.5192472174998914</v>
      </c>
      <c r="H15" s="140">
        <v>13</v>
      </c>
      <c r="J15" s="75"/>
    </row>
    <row r="16" spans="3:10" x14ac:dyDescent="0.35">
      <c r="C16" s="141">
        <v>13</v>
      </c>
      <c r="D16" s="109" t="s">
        <v>86</v>
      </c>
      <c r="E16" s="110">
        <v>3.9473594183875953</v>
      </c>
      <c r="F16" s="114">
        <v>2</v>
      </c>
      <c r="G16" s="110">
        <v>4.1297252903439272</v>
      </c>
      <c r="H16" s="140">
        <v>2</v>
      </c>
      <c r="J16" s="75"/>
    </row>
    <row r="17" spans="3:10" x14ac:dyDescent="0.35">
      <c r="C17" s="141">
        <v>14</v>
      </c>
      <c r="D17" s="109" t="s">
        <v>87</v>
      </c>
      <c r="E17" s="110">
        <v>3.1711965585864426</v>
      </c>
      <c r="F17" s="114">
        <v>19</v>
      </c>
      <c r="G17" s="110">
        <v>3.0199356322150543</v>
      </c>
      <c r="H17" s="140">
        <v>27</v>
      </c>
      <c r="J17" s="75"/>
    </row>
    <row r="18" spans="3:10" x14ac:dyDescent="0.35">
      <c r="C18" s="141">
        <v>15</v>
      </c>
      <c r="D18" s="109" t="s">
        <v>88</v>
      </c>
      <c r="E18" s="110">
        <v>4.2513158223129732</v>
      </c>
      <c r="F18" s="114">
        <v>1</v>
      </c>
      <c r="G18" s="110">
        <v>4.3088978545368217</v>
      </c>
      <c r="H18" s="140">
        <v>1</v>
      </c>
      <c r="J18" s="75"/>
    </row>
    <row r="19" spans="3:10" x14ac:dyDescent="0.35">
      <c r="C19" s="141">
        <v>16</v>
      </c>
      <c r="D19" s="109" t="s">
        <v>89</v>
      </c>
      <c r="E19" s="110">
        <v>3.2240521389811869</v>
      </c>
      <c r="F19" s="114">
        <v>12</v>
      </c>
      <c r="G19" s="110">
        <v>3.2655190053152805</v>
      </c>
      <c r="H19" s="140">
        <v>20</v>
      </c>
      <c r="J19" s="75"/>
    </row>
    <row r="20" spans="3:10" x14ac:dyDescent="0.35">
      <c r="C20" s="141">
        <v>17</v>
      </c>
      <c r="D20" s="109" t="s">
        <v>90</v>
      </c>
      <c r="E20" s="110">
        <v>3.6076949529985654</v>
      </c>
      <c r="F20" s="114">
        <v>4</v>
      </c>
      <c r="G20" s="110">
        <v>3.5464756911538915</v>
      </c>
      <c r="H20" s="140">
        <v>10</v>
      </c>
      <c r="J20" s="75"/>
    </row>
    <row r="21" spans="3:10" x14ac:dyDescent="0.35">
      <c r="C21" s="141">
        <v>18</v>
      </c>
      <c r="D21" s="109" t="s">
        <v>91</v>
      </c>
      <c r="E21" s="110">
        <v>3.2166777702966876</v>
      </c>
      <c r="F21" s="114">
        <v>13</v>
      </c>
      <c r="G21" s="110">
        <v>3.3231091136420123</v>
      </c>
      <c r="H21" s="140">
        <v>18</v>
      </c>
      <c r="J21" s="75"/>
    </row>
    <row r="22" spans="3:10" x14ac:dyDescent="0.35">
      <c r="C22" s="141">
        <v>19</v>
      </c>
      <c r="D22" s="109" t="s">
        <v>92</v>
      </c>
      <c r="E22" s="110">
        <v>2.8858738595549052</v>
      </c>
      <c r="F22" s="114">
        <v>31</v>
      </c>
      <c r="G22" s="110">
        <v>2.9112747695091392</v>
      </c>
      <c r="H22" s="140">
        <v>30</v>
      </c>
      <c r="J22" s="75"/>
    </row>
    <row r="23" spans="3:10" x14ac:dyDescent="0.35">
      <c r="C23" s="141">
        <v>20</v>
      </c>
      <c r="D23" s="109" t="s">
        <v>93</v>
      </c>
      <c r="E23" s="110">
        <v>2.9715074262273857</v>
      </c>
      <c r="F23" s="114">
        <v>26</v>
      </c>
      <c r="G23" s="110">
        <v>3.3070920165550053</v>
      </c>
      <c r="H23" s="140">
        <v>19</v>
      </c>
      <c r="J23" s="75"/>
    </row>
    <row r="24" spans="3:10" x14ac:dyDescent="0.35">
      <c r="C24" s="141">
        <v>21</v>
      </c>
      <c r="D24" s="109" t="s">
        <v>94</v>
      </c>
      <c r="E24" s="110">
        <v>3.1909285395097657</v>
      </c>
      <c r="F24" s="114">
        <v>17</v>
      </c>
      <c r="G24" s="110">
        <v>3.3790436280861185</v>
      </c>
      <c r="H24" s="140">
        <v>17</v>
      </c>
      <c r="J24" s="75"/>
    </row>
    <row r="25" spans="3:10" x14ac:dyDescent="0.35">
      <c r="C25" s="141">
        <v>22</v>
      </c>
      <c r="D25" s="109" t="s">
        <v>95</v>
      </c>
      <c r="E25" s="110">
        <v>3.1738589172517875</v>
      </c>
      <c r="F25" s="114">
        <v>18</v>
      </c>
      <c r="G25" s="110">
        <v>3.5137834692076462</v>
      </c>
      <c r="H25" s="140">
        <v>15</v>
      </c>
      <c r="J25" s="75"/>
    </row>
    <row r="26" spans="3:10" x14ac:dyDescent="0.35">
      <c r="C26" s="141">
        <v>23</v>
      </c>
      <c r="D26" s="109" t="s">
        <v>96</v>
      </c>
      <c r="E26" s="110">
        <v>3.4941760507891217</v>
      </c>
      <c r="F26" s="114">
        <v>5</v>
      </c>
      <c r="G26" s="110">
        <v>3.8133179490406741</v>
      </c>
      <c r="H26" s="140">
        <v>3</v>
      </c>
      <c r="J26" s="75"/>
    </row>
    <row r="27" spans="3:10" x14ac:dyDescent="0.35">
      <c r="C27" s="141">
        <v>24</v>
      </c>
      <c r="D27" s="109" t="s">
        <v>97</v>
      </c>
      <c r="E27" s="110">
        <v>3.0007077568905944</v>
      </c>
      <c r="F27" s="114">
        <v>24</v>
      </c>
      <c r="G27" s="110">
        <v>3.2180699529616614</v>
      </c>
      <c r="H27" s="140">
        <v>22</v>
      </c>
      <c r="J27" s="75"/>
    </row>
    <row r="28" spans="3:10" x14ac:dyDescent="0.35">
      <c r="C28" s="141">
        <v>25</v>
      </c>
      <c r="D28" s="109" t="s">
        <v>98</v>
      </c>
      <c r="E28" s="110">
        <v>3.2956946945608236</v>
      </c>
      <c r="F28" s="114">
        <v>10</v>
      </c>
      <c r="G28" s="110">
        <v>3.565242389790376</v>
      </c>
      <c r="H28" s="140">
        <v>9</v>
      </c>
      <c r="J28" s="75"/>
    </row>
    <row r="29" spans="3:10" x14ac:dyDescent="0.35">
      <c r="C29" s="141">
        <v>26</v>
      </c>
      <c r="D29" s="109" t="s">
        <v>99</v>
      </c>
      <c r="E29" s="110">
        <v>3.0343075152977703</v>
      </c>
      <c r="F29" s="114">
        <v>23</v>
      </c>
      <c r="G29" s="110">
        <v>3.1263649123348456</v>
      </c>
      <c r="H29" s="140">
        <v>26</v>
      </c>
      <c r="J29" s="75"/>
    </row>
    <row r="30" spans="3:10" x14ac:dyDescent="0.35">
      <c r="C30" s="141">
        <v>27</v>
      </c>
      <c r="D30" s="109" t="s">
        <v>100</v>
      </c>
      <c r="E30" s="110">
        <v>3.2510526258457064</v>
      </c>
      <c r="F30" s="114">
        <v>11</v>
      </c>
      <c r="G30" s="110">
        <v>3.5884891389719833</v>
      </c>
      <c r="H30" s="140">
        <v>8</v>
      </c>
      <c r="J30" s="75"/>
    </row>
    <row r="31" spans="3:10" x14ac:dyDescent="0.35">
      <c r="C31" s="141">
        <v>28</v>
      </c>
      <c r="D31" s="109" t="s">
        <v>101</v>
      </c>
      <c r="E31" s="110">
        <v>2.9228941299600457</v>
      </c>
      <c r="F31" s="114">
        <v>28</v>
      </c>
      <c r="G31" s="110">
        <v>3.265138095521662</v>
      </c>
      <c r="H31" s="140">
        <v>21</v>
      </c>
      <c r="J31" s="75"/>
    </row>
    <row r="32" spans="3:10" x14ac:dyDescent="0.35">
      <c r="C32" s="141">
        <v>29</v>
      </c>
      <c r="D32" s="109" t="s">
        <v>102</v>
      </c>
      <c r="E32" s="110">
        <v>2.9052641071389522</v>
      </c>
      <c r="F32" s="114">
        <v>29</v>
      </c>
      <c r="G32" s="110">
        <v>3.1375907149869122</v>
      </c>
      <c r="H32" s="140">
        <v>25</v>
      </c>
      <c r="J32" s="75"/>
    </row>
    <row r="33" spans="3:10" x14ac:dyDescent="0.35">
      <c r="C33" s="141">
        <v>30</v>
      </c>
      <c r="D33" s="109" t="s">
        <v>103</v>
      </c>
      <c r="E33" s="110">
        <v>2.7714451468957186</v>
      </c>
      <c r="F33" s="114">
        <v>33</v>
      </c>
      <c r="G33" s="110">
        <v>2.9036609219196503</v>
      </c>
      <c r="H33" s="140">
        <v>31</v>
      </c>
      <c r="J33" s="75"/>
    </row>
    <row r="34" spans="3:10" x14ac:dyDescent="0.35">
      <c r="C34" s="141">
        <v>31</v>
      </c>
      <c r="D34" s="109" t="s">
        <v>104</v>
      </c>
      <c r="E34" s="110">
        <v>2.850402581545989</v>
      </c>
      <c r="F34" s="114">
        <v>32</v>
      </c>
      <c r="G34" s="110">
        <v>2.9299468814567105</v>
      </c>
      <c r="H34" s="140">
        <v>29</v>
      </c>
      <c r="J34" s="75"/>
    </row>
    <row r="35" spans="3:10" x14ac:dyDescent="0.35">
      <c r="C35" s="141">
        <v>32</v>
      </c>
      <c r="D35" s="109" t="s">
        <v>105</v>
      </c>
      <c r="E35" s="110">
        <v>2.9747949963749178</v>
      </c>
      <c r="F35" s="114">
        <v>25</v>
      </c>
      <c r="G35" s="110">
        <v>3.0100978502837448</v>
      </c>
      <c r="H35" s="140">
        <v>28</v>
      </c>
      <c r="J35" s="75"/>
    </row>
    <row r="36" spans="3:10" x14ac:dyDescent="0.35">
      <c r="C36" s="142">
        <v>33</v>
      </c>
      <c r="D36" s="138" t="s">
        <v>106</v>
      </c>
      <c r="E36" s="139">
        <v>2.7499676561443902</v>
      </c>
      <c r="F36" s="140">
        <v>34</v>
      </c>
      <c r="G36" s="139">
        <v>2.7751150811160281</v>
      </c>
      <c r="H36" s="140">
        <v>33</v>
      </c>
      <c r="J36" s="75"/>
    </row>
    <row r="37" spans="3:10" ht="15" thickBot="1" x14ac:dyDescent="0.4">
      <c r="C37" s="143">
        <v>34</v>
      </c>
      <c r="D37" s="112" t="s">
        <v>107</v>
      </c>
      <c r="E37" s="113">
        <v>2.8997710164563197</v>
      </c>
      <c r="F37" s="115">
        <v>30</v>
      </c>
      <c r="G37" s="113">
        <v>2.5375280119927819</v>
      </c>
      <c r="H37" s="115">
        <v>34</v>
      </c>
      <c r="J37" s="75"/>
    </row>
    <row r="38" spans="3:10" x14ac:dyDescent="0.35">
      <c r="E38" s="103"/>
      <c r="F38" s="103"/>
      <c r="G38" s="103"/>
      <c r="H38" s="103"/>
    </row>
  </sheetData>
  <autoFilter ref="C2:H37" xr:uid="{D57210C3-82E3-454F-A271-47F2FB8D6FB6}">
    <sortState xmlns:xlrd2="http://schemas.microsoft.com/office/spreadsheetml/2017/richdata2" ref="C5:H37">
      <sortCondition ref="C2:C37"/>
    </sortState>
  </autoFilter>
  <mergeCells count="4">
    <mergeCell ref="C2:C3"/>
    <mergeCell ref="D2:D3"/>
    <mergeCell ref="E2:F2"/>
    <mergeCell ref="G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B9FD-AED4-4D51-B05A-B696757DDC17}">
  <dimension ref="D3:S38"/>
  <sheetViews>
    <sheetView topLeftCell="C10" workbookViewId="0">
      <selection activeCell="N28" sqref="N28:V28"/>
    </sheetView>
  </sheetViews>
  <sheetFormatPr defaultRowHeight="14.5" x14ac:dyDescent="0.35"/>
  <cols>
    <col min="4" max="4" width="6" customWidth="1"/>
    <col min="5" max="5" width="19.54296875" bestFit="1" customWidth="1"/>
  </cols>
  <sheetData>
    <row r="3" spans="4:11" x14ac:dyDescent="0.35">
      <c r="D3" s="177" t="s">
        <v>0</v>
      </c>
      <c r="E3" s="177" t="s">
        <v>2</v>
      </c>
      <c r="F3" s="177" t="s">
        <v>110</v>
      </c>
      <c r="G3" s="177"/>
      <c r="H3" s="177"/>
      <c r="I3" s="177" t="s">
        <v>111</v>
      </c>
      <c r="J3" s="177"/>
      <c r="K3" s="177"/>
    </row>
    <row r="4" spans="4:11" ht="39" x14ac:dyDescent="0.35">
      <c r="D4" s="178"/>
      <c r="E4" s="178"/>
      <c r="F4" s="82" t="s">
        <v>112</v>
      </c>
      <c r="G4" s="82" t="s">
        <v>113</v>
      </c>
      <c r="H4" s="99" t="s">
        <v>114</v>
      </c>
      <c r="I4" s="82" t="s">
        <v>112</v>
      </c>
      <c r="J4" s="82" t="s">
        <v>113</v>
      </c>
      <c r="K4" s="99" t="s">
        <v>114</v>
      </c>
    </row>
    <row r="5" spans="4:11" x14ac:dyDescent="0.35">
      <c r="D5" s="83">
        <v>1</v>
      </c>
      <c r="E5" s="84" t="s">
        <v>74</v>
      </c>
      <c r="F5" s="85">
        <v>1.81782065388598</v>
      </c>
      <c r="G5" s="85">
        <v>0.60594021796199338</v>
      </c>
      <c r="H5" s="86">
        <v>23</v>
      </c>
      <c r="I5" s="85">
        <v>2.1504162842667922</v>
      </c>
      <c r="J5" s="85">
        <v>0.71680542808893077</v>
      </c>
      <c r="K5" s="86">
        <v>22</v>
      </c>
    </row>
    <row r="6" spans="4:11" x14ac:dyDescent="0.35">
      <c r="D6" s="83">
        <v>2</v>
      </c>
      <c r="E6" s="84" t="s">
        <v>75</v>
      </c>
      <c r="F6" s="85">
        <v>2.1179021295675562</v>
      </c>
      <c r="G6" s="85">
        <v>0.70596737652251873</v>
      </c>
      <c r="H6" s="98">
        <v>10</v>
      </c>
      <c r="I6" s="85">
        <v>2.496507483107409</v>
      </c>
      <c r="J6" s="85">
        <v>0.83216916103580296</v>
      </c>
      <c r="K6" s="98">
        <v>6</v>
      </c>
    </row>
    <row r="7" spans="4:11" x14ac:dyDescent="0.35">
      <c r="D7" s="83">
        <v>3</v>
      </c>
      <c r="E7" s="84" t="s">
        <v>76</v>
      </c>
      <c r="F7" s="85">
        <v>2.0506825131895994</v>
      </c>
      <c r="G7" s="85">
        <v>0.68356083772986642</v>
      </c>
      <c r="H7" s="98">
        <v>11</v>
      </c>
      <c r="I7" s="85">
        <v>2.24636796480346</v>
      </c>
      <c r="J7" s="85">
        <v>0.7487893216011533</v>
      </c>
      <c r="K7" s="98">
        <v>17</v>
      </c>
    </row>
    <row r="8" spans="4:11" x14ac:dyDescent="0.35">
      <c r="D8" s="83">
        <v>4</v>
      </c>
      <c r="E8" s="84" t="s">
        <v>77</v>
      </c>
      <c r="F8" s="85">
        <v>2.023444086033765</v>
      </c>
      <c r="G8" s="85">
        <v>0.67448136201125497</v>
      </c>
      <c r="H8" s="98">
        <v>12</v>
      </c>
      <c r="I8" s="85">
        <v>2.3320530877455097</v>
      </c>
      <c r="J8" s="85">
        <v>0.77735102924850319</v>
      </c>
      <c r="K8" s="98">
        <v>11</v>
      </c>
    </row>
    <row r="9" spans="4:11" x14ac:dyDescent="0.35">
      <c r="D9" s="83">
        <v>5</v>
      </c>
      <c r="E9" s="84" t="s">
        <v>78</v>
      </c>
      <c r="F9" s="85">
        <v>1.8761303905861824</v>
      </c>
      <c r="G9" s="85">
        <v>0.62537679686206082</v>
      </c>
      <c r="H9" s="98">
        <v>21</v>
      </c>
      <c r="I9" s="85">
        <v>2.3190931146984513</v>
      </c>
      <c r="J9" s="85">
        <v>0.77303103823281705</v>
      </c>
      <c r="K9" s="98">
        <v>12</v>
      </c>
    </row>
    <row r="10" spans="4:11" x14ac:dyDescent="0.35">
      <c r="D10" s="83">
        <v>6</v>
      </c>
      <c r="E10" s="84" t="s">
        <v>79</v>
      </c>
      <c r="F10" s="85">
        <v>1.9235296842727299</v>
      </c>
      <c r="G10" s="85">
        <v>0.64117656142424329</v>
      </c>
      <c r="H10" s="98">
        <v>20</v>
      </c>
      <c r="I10" s="85">
        <v>2.2776644419183656</v>
      </c>
      <c r="J10" s="85">
        <v>0.75922148063945516</v>
      </c>
      <c r="K10" s="98">
        <v>14</v>
      </c>
    </row>
    <row r="11" spans="4:11" x14ac:dyDescent="0.35">
      <c r="D11" s="83">
        <v>7</v>
      </c>
      <c r="E11" s="84" t="s">
        <v>80</v>
      </c>
      <c r="F11" s="85">
        <v>1.7687393246186709</v>
      </c>
      <c r="G11" s="85">
        <v>0.58957977487289026</v>
      </c>
      <c r="H11" s="98">
        <v>24</v>
      </c>
      <c r="I11" s="85">
        <v>2.2906803994281293</v>
      </c>
      <c r="J11" s="85">
        <v>0.76356013314270976</v>
      </c>
      <c r="K11" s="98">
        <v>13</v>
      </c>
    </row>
    <row r="12" spans="4:11" x14ac:dyDescent="0.35">
      <c r="D12" s="83">
        <v>8</v>
      </c>
      <c r="E12" s="84" t="s">
        <v>81</v>
      </c>
      <c r="F12" s="85">
        <v>1.9752930106383786</v>
      </c>
      <c r="G12" s="85">
        <v>0.65843100354612616</v>
      </c>
      <c r="H12" s="98">
        <v>15</v>
      </c>
      <c r="I12" s="85">
        <v>2.3749541464995452</v>
      </c>
      <c r="J12" s="85">
        <v>0.79165138216651509</v>
      </c>
      <c r="K12" s="98">
        <v>10</v>
      </c>
    </row>
    <row r="13" spans="4:11" x14ac:dyDescent="0.35">
      <c r="D13" s="83">
        <v>9</v>
      </c>
      <c r="E13" s="84" t="s">
        <v>129</v>
      </c>
      <c r="F13" s="85">
        <v>1.7157172922476405</v>
      </c>
      <c r="G13" s="85">
        <v>0.57190576408254679</v>
      </c>
      <c r="H13" s="98">
        <v>27</v>
      </c>
      <c r="I13" s="85">
        <v>2.0121158413912492</v>
      </c>
      <c r="J13" s="85">
        <v>0.67070528046374978</v>
      </c>
      <c r="K13" s="98">
        <v>26</v>
      </c>
    </row>
    <row r="14" spans="4:11" x14ac:dyDescent="0.35">
      <c r="D14" s="83">
        <v>10</v>
      </c>
      <c r="E14" s="84" t="s">
        <v>128</v>
      </c>
      <c r="F14" s="85">
        <v>2.2400163188601256</v>
      </c>
      <c r="G14" s="85">
        <v>0.74667210628670855</v>
      </c>
      <c r="H14" s="98">
        <v>6</v>
      </c>
      <c r="I14" s="85">
        <v>2.3780530447982917</v>
      </c>
      <c r="J14" s="85">
        <v>0.79268434826609724</v>
      </c>
      <c r="K14" s="98">
        <v>9</v>
      </c>
    </row>
    <row r="15" spans="4:11" x14ac:dyDescent="0.35">
      <c r="D15" s="83">
        <v>11</v>
      </c>
      <c r="E15" s="84" t="s">
        <v>84</v>
      </c>
      <c r="F15" s="85">
        <v>4.3567661421775581</v>
      </c>
      <c r="G15" s="85">
        <v>1.4522553807258527</v>
      </c>
      <c r="H15" s="98">
        <v>1</v>
      </c>
      <c r="I15" s="85">
        <v>4.6733535336837813</v>
      </c>
      <c r="J15" s="85">
        <v>1.5577845112279272</v>
      </c>
      <c r="K15" s="98">
        <v>1</v>
      </c>
    </row>
    <row r="16" spans="4:11" x14ac:dyDescent="0.35">
      <c r="D16" s="83">
        <v>12</v>
      </c>
      <c r="E16" s="84" t="s">
        <v>85</v>
      </c>
      <c r="F16" s="85">
        <v>3.1043293761423891</v>
      </c>
      <c r="G16" s="85">
        <v>1.0347764587141297</v>
      </c>
      <c r="H16" s="98">
        <v>4</v>
      </c>
      <c r="I16" s="85">
        <v>3.198169572268827</v>
      </c>
      <c r="J16" s="85">
        <v>1.0660565240896089</v>
      </c>
      <c r="K16" s="98">
        <v>3</v>
      </c>
    </row>
    <row r="17" spans="4:19" x14ac:dyDescent="0.35">
      <c r="D17" s="83">
        <v>13</v>
      </c>
      <c r="E17" s="84" t="s">
        <v>86</v>
      </c>
      <c r="F17" s="85">
        <v>3.1283536676730677</v>
      </c>
      <c r="G17" s="85">
        <v>1.0427845558910225</v>
      </c>
      <c r="H17" s="98">
        <v>3</v>
      </c>
      <c r="I17" s="85">
        <v>3.0935741601461411</v>
      </c>
      <c r="J17" s="85">
        <v>1.0311913867153804</v>
      </c>
      <c r="K17" s="98">
        <v>4</v>
      </c>
    </row>
    <row r="18" spans="4:19" x14ac:dyDescent="0.35">
      <c r="D18" s="83">
        <v>14</v>
      </c>
      <c r="E18" s="84" t="s">
        <v>87</v>
      </c>
      <c r="F18" s="85">
        <v>2.2277865011012299</v>
      </c>
      <c r="G18" s="85">
        <v>0.74259550036707667</v>
      </c>
      <c r="H18" s="98">
        <v>7</v>
      </c>
      <c r="I18" s="85">
        <v>2.2085105698072272</v>
      </c>
      <c r="J18" s="85">
        <v>0.73617018993574235</v>
      </c>
      <c r="K18" s="98">
        <v>19</v>
      </c>
    </row>
    <row r="19" spans="4:19" x14ac:dyDescent="0.35">
      <c r="D19" s="83">
        <v>15</v>
      </c>
      <c r="E19" s="84" t="s">
        <v>88</v>
      </c>
      <c r="F19" s="85">
        <v>3.5232187505555324</v>
      </c>
      <c r="G19" s="85">
        <v>1.1744062501851775</v>
      </c>
      <c r="H19" s="98">
        <v>2</v>
      </c>
      <c r="I19" s="85">
        <v>4.2416065276318466</v>
      </c>
      <c r="J19" s="85">
        <v>1.413868842543949</v>
      </c>
      <c r="K19" s="98">
        <v>2</v>
      </c>
    </row>
    <row r="20" spans="4:19" x14ac:dyDescent="0.35">
      <c r="D20" s="83">
        <v>16</v>
      </c>
      <c r="E20" s="84" t="s">
        <v>89</v>
      </c>
      <c r="F20" s="85">
        <v>2.1654203489506498</v>
      </c>
      <c r="G20" s="85">
        <v>0.72180678298354994</v>
      </c>
      <c r="H20" s="98">
        <v>9</v>
      </c>
      <c r="I20" s="85">
        <v>2.4564064873263414</v>
      </c>
      <c r="J20" s="85">
        <v>0.81880216244211379</v>
      </c>
      <c r="K20" s="98">
        <v>7</v>
      </c>
    </row>
    <row r="21" spans="4:19" x14ac:dyDescent="0.35">
      <c r="D21" s="83">
        <v>17</v>
      </c>
      <c r="E21" s="84" t="s">
        <v>90</v>
      </c>
      <c r="F21" s="85">
        <v>2.1914930437522488</v>
      </c>
      <c r="G21" s="85">
        <v>0.73049768125074965</v>
      </c>
      <c r="H21" s="98">
        <v>8</v>
      </c>
      <c r="I21" s="85">
        <v>2.2532530629968344</v>
      </c>
      <c r="J21" s="85">
        <v>0.75108435433227816</v>
      </c>
      <c r="K21" s="98">
        <v>16</v>
      </c>
    </row>
    <row r="22" spans="4:19" x14ac:dyDescent="0.35">
      <c r="D22" s="83">
        <v>18</v>
      </c>
      <c r="E22" s="84" t="s">
        <v>91</v>
      </c>
      <c r="F22" s="85">
        <v>1.9598152022805704</v>
      </c>
      <c r="G22" s="85">
        <v>0.65327173409352346</v>
      </c>
      <c r="H22" s="98">
        <v>17</v>
      </c>
      <c r="I22" s="85">
        <v>1.9064455947523922</v>
      </c>
      <c r="J22" s="85">
        <v>0.63548186491746406</v>
      </c>
      <c r="K22" s="98">
        <v>29</v>
      </c>
    </row>
    <row r="23" spans="4:19" x14ac:dyDescent="0.35">
      <c r="D23" s="83">
        <v>19</v>
      </c>
      <c r="E23" s="84" t="s">
        <v>92</v>
      </c>
      <c r="F23" s="85">
        <v>1.5780000784928716</v>
      </c>
      <c r="G23" s="85">
        <v>0.52600002616429054</v>
      </c>
      <c r="H23" s="98">
        <v>31</v>
      </c>
      <c r="I23" s="85">
        <v>1.7981321895614648</v>
      </c>
      <c r="J23" s="85">
        <v>0.59937739652048827</v>
      </c>
      <c r="K23" s="98">
        <v>33</v>
      </c>
    </row>
    <row r="24" spans="4:19" x14ac:dyDescent="0.35">
      <c r="D24" s="83">
        <v>20</v>
      </c>
      <c r="E24" s="84" t="s">
        <v>93</v>
      </c>
      <c r="F24" s="85">
        <v>1.7199628180302198</v>
      </c>
      <c r="G24" s="85">
        <v>0.57332093934340655</v>
      </c>
      <c r="H24" s="98">
        <v>26</v>
      </c>
      <c r="I24" s="85">
        <v>2.0493330741790192</v>
      </c>
      <c r="J24" s="85">
        <v>0.68311102472633978</v>
      </c>
      <c r="K24" s="98">
        <v>25</v>
      </c>
    </row>
    <row r="25" spans="4:19" x14ac:dyDescent="0.35">
      <c r="D25" s="83">
        <v>21</v>
      </c>
      <c r="E25" s="84" t="s">
        <v>94</v>
      </c>
      <c r="F25" s="85">
        <v>1.9359014724083152</v>
      </c>
      <c r="G25" s="85">
        <v>0.64530049080277174</v>
      </c>
      <c r="H25" s="98">
        <v>18</v>
      </c>
      <c r="I25" s="85">
        <v>2.2272515643085642</v>
      </c>
      <c r="J25" s="85">
        <v>0.74241718810285473</v>
      </c>
      <c r="K25" s="98">
        <v>18</v>
      </c>
    </row>
    <row r="26" spans="4:19" x14ac:dyDescent="0.35">
      <c r="D26" s="83">
        <v>22</v>
      </c>
      <c r="E26" s="84" t="s">
        <v>95</v>
      </c>
      <c r="F26" s="85">
        <v>1.8669492388451967</v>
      </c>
      <c r="G26" s="85">
        <v>0.6223164129483989</v>
      </c>
      <c r="H26" s="98">
        <v>22</v>
      </c>
      <c r="I26" s="85">
        <v>2.2005040742666147</v>
      </c>
      <c r="J26" s="85">
        <v>0.73350135808887151</v>
      </c>
      <c r="K26" s="98">
        <v>20</v>
      </c>
    </row>
    <row r="27" spans="4:19" x14ac:dyDescent="0.35">
      <c r="D27" s="83">
        <v>23</v>
      </c>
      <c r="E27" s="84" t="s">
        <v>96</v>
      </c>
      <c r="F27" s="85">
        <v>2.4005404311990355</v>
      </c>
      <c r="G27" s="85">
        <v>0.80018014373301183</v>
      </c>
      <c r="H27" s="98">
        <v>5</v>
      </c>
      <c r="I27" s="85">
        <v>2.826558836137671</v>
      </c>
      <c r="J27" s="85">
        <v>0.942186278712557</v>
      </c>
      <c r="K27" s="98">
        <v>5</v>
      </c>
    </row>
    <row r="28" spans="4:19" x14ac:dyDescent="0.35">
      <c r="D28" s="83">
        <v>24</v>
      </c>
      <c r="E28" s="84" t="s">
        <v>97</v>
      </c>
      <c r="F28" s="85">
        <v>1.6127763324283986</v>
      </c>
      <c r="G28" s="85">
        <v>0.53759211080946623</v>
      </c>
      <c r="H28" s="98">
        <v>30</v>
      </c>
      <c r="I28" s="85">
        <v>2.0585327381112233</v>
      </c>
      <c r="J28" s="85">
        <v>0.6861775793704078</v>
      </c>
      <c r="K28" s="98">
        <v>24</v>
      </c>
      <c r="N28" s="103"/>
      <c r="O28" s="103"/>
      <c r="P28" s="103"/>
      <c r="Q28" s="103"/>
      <c r="R28" s="103"/>
      <c r="S28" s="103"/>
    </row>
    <row r="29" spans="4:19" x14ac:dyDescent="0.35">
      <c r="D29" s="83">
        <v>25</v>
      </c>
      <c r="E29" s="84" t="s">
        <v>98</v>
      </c>
      <c r="F29" s="85">
        <v>1.9930382709749064</v>
      </c>
      <c r="G29" s="85">
        <v>0.66434609032496883</v>
      </c>
      <c r="H29" s="98">
        <v>14</v>
      </c>
      <c r="I29" s="85">
        <v>2.1762965117590851</v>
      </c>
      <c r="J29" s="85">
        <v>0.72543217058636167</v>
      </c>
      <c r="K29" s="98">
        <v>21</v>
      </c>
    </row>
    <row r="30" spans="4:19" x14ac:dyDescent="0.35">
      <c r="D30" s="83">
        <v>26</v>
      </c>
      <c r="E30" s="84" t="s">
        <v>99</v>
      </c>
      <c r="F30" s="85">
        <v>1.9298401435455699</v>
      </c>
      <c r="G30" s="85">
        <v>0.64328004784852333</v>
      </c>
      <c r="H30" s="98">
        <v>19</v>
      </c>
      <c r="I30" s="85">
        <v>2.2539616310106725</v>
      </c>
      <c r="J30" s="85">
        <v>0.75132054367022416</v>
      </c>
      <c r="K30" s="98">
        <v>15</v>
      </c>
    </row>
    <row r="31" spans="4:19" x14ac:dyDescent="0.35">
      <c r="D31" s="83">
        <v>27</v>
      </c>
      <c r="E31" s="84" t="s">
        <v>100</v>
      </c>
      <c r="F31" s="85">
        <v>2.0131500560175066</v>
      </c>
      <c r="G31" s="85">
        <v>0.67105001867250225</v>
      </c>
      <c r="H31" s="98">
        <v>13</v>
      </c>
      <c r="I31" s="85">
        <v>2.4188975488218762</v>
      </c>
      <c r="J31" s="85">
        <v>0.80629918294062541</v>
      </c>
      <c r="K31" s="98">
        <v>8</v>
      </c>
    </row>
    <row r="32" spans="4:19" x14ac:dyDescent="0.35">
      <c r="D32" s="83">
        <v>28</v>
      </c>
      <c r="E32" s="84" t="s">
        <v>101</v>
      </c>
      <c r="F32" s="85">
        <v>1.4486543474643265</v>
      </c>
      <c r="G32" s="85">
        <v>0.48288478248810884</v>
      </c>
      <c r="H32" s="98">
        <v>33</v>
      </c>
      <c r="I32" s="85">
        <v>1.9731019092891597</v>
      </c>
      <c r="J32" s="85">
        <v>0.65770063642971988</v>
      </c>
      <c r="K32" s="98">
        <v>27</v>
      </c>
    </row>
    <row r="33" spans="4:11" x14ac:dyDescent="0.35">
      <c r="D33" s="83">
        <v>29</v>
      </c>
      <c r="E33" s="84" t="s">
        <v>102</v>
      </c>
      <c r="F33" s="85">
        <v>1.729756530397998</v>
      </c>
      <c r="G33" s="85">
        <v>0.57658551013266601</v>
      </c>
      <c r="H33" s="98">
        <v>25</v>
      </c>
      <c r="I33" s="85">
        <v>2.1155064019125844</v>
      </c>
      <c r="J33" s="85">
        <v>0.70516880063752818</v>
      </c>
      <c r="K33" s="98">
        <v>23</v>
      </c>
    </row>
    <row r="34" spans="4:11" x14ac:dyDescent="0.35">
      <c r="D34" s="83">
        <v>30</v>
      </c>
      <c r="E34" s="84" t="s">
        <v>103</v>
      </c>
      <c r="F34" s="85">
        <v>1.5175640344824717</v>
      </c>
      <c r="G34" s="85">
        <v>0.50585467816082386</v>
      </c>
      <c r="H34" s="98">
        <v>32</v>
      </c>
      <c r="I34" s="85">
        <v>1.881520134920476</v>
      </c>
      <c r="J34" s="85">
        <v>0.62717337830682529</v>
      </c>
      <c r="K34" s="98">
        <v>30</v>
      </c>
    </row>
    <row r="35" spans="4:11" x14ac:dyDescent="0.35">
      <c r="D35" s="100">
        <v>31</v>
      </c>
      <c r="E35" s="101" t="s">
        <v>104</v>
      </c>
      <c r="F35" s="102">
        <v>1.4436137106712206</v>
      </c>
      <c r="G35" s="102">
        <v>0.48120457022374019</v>
      </c>
      <c r="H35" s="98">
        <v>34</v>
      </c>
      <c r="I35" s="102">
        <v>1.8039726858532483</v>
      </c>
      <c r="J35" s="102">
        <v>0.60132422861774948</v>
      </c>
      <c r="K35" s="98">
        <v>32</v>
      </c>
    </row>
    <row r="36" spans="4:11" x14ac:dyDescent="0.35">
      <c r="D36" s="83">
        <v>32</v>
      </c>
      <c r="E36" s="84" t="s">
        <v>105</v>
      </c>
      <c r="F36" s="85">
        <v>1.6432694967699324</v>
      </c>
      <c r="G36" s="85">
        <v>0.5477564989233108</v>
      </c>
      <c r="H36" s="98">
        <v>29</v>
      </c>
      <c r="I36" s="85">
        <v>1.8690988789872498</v>
      </c>
      <c r="J36" s="85">
        <v>0.62303295966241656</v>
      </c>
      <c r="K36" s="98">
        <v>31</v>
      </c>
    </row>
    <row r="37" spans="4:11" x14ac:dyDescent="0.35">
      <c r="D37" s="83">
        <v>33</v>
      </c>
      <c r="E37" s="84" t="s">
        <v>106</v>
      </c>
      <c r="F37" s="85">
        <v>1.700779159115605</v>
      </c>
      <c r="G37" s="85">
        <v>0.56692638637186832</v>
      </c>
      <c r="H37" s="98">
        <v>28</v>
      </c>
      <c r="I37" s="85">
        <v>1.920322637124642</v>
      </c>
      <c r="J37" s="85">
        <v>0.64010754570821404</v>
      </c>
      <c r="K37" s="98">
        <v>28</v>
      </c>
    </row>
    <row r="38" spans="4:11" x14ac:dyDescent="0.35">
      <c r="D38" s="87">
        <v>34</v>
      </c>
      <c r="E38" s="88" t="s">
        <v>107</v>
      </c>
      <c r="F38" s="89">
        <v>1.9628571280341407</v>
      </c>
      <c r="G38" s="89">
        <v>0.65428570934471353</v>
      </c>
      <c r="H38" s="90">
        <v>16</v>
      </c>
      <c r="I38" s="89">
        <v>1.741603674967116</v>
      </c>
      <c r="J38" s="89">
        <v>0.580534558322372</v>
      </c>
      <c r="K38" s="90">
        <v>34</v>
      </c>
    </row>
  </sheetData>
  <autoFilter ref="D3:K38" xr:uid="{215C4D3A-4045-4E69-987D-6DD5F3055EC8}">
    <sortState xmlns:xlrd2="http://schemas.microsoft.com/office/spreadsheetml/2017/richdata2" ref="D6:K31">
      <sortCondition ref="D3:D38"/>
    </sortState>
  </autoFilter>
  <mergeCells count="4">
    <mergeCell ref="D3:D4"/>
    <mergeCell ref="E3:E4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9E3E-A67F-4BD2-86E9-41723F9CE8FA}">
  <dimension ref="D3:T38"/>
  <sheetViews>
    <sheetView workbookViewId="0">
      <selection activeCell="E15" sqref="E15"/>
    </sheetView>
  </sheetViews>
  <sheetFormatPr defaultRowHeight="14.5" x14ac:dyDescent="0.35"/>
  <cols>
    <col min="4" max="4" width="4.26953125" customWidth="1"/>
    <col min="5" max="5" width="20.7265625" customWidth="1"/>
  </cols>
  <sheetData>
    <row r="3" spans="4:13" x14ac:dyDescent="0.35">
      <c r="D3" s="177" t="s">
        <v>0</v>
      </c>
      <c r="E3" s="177" t="s">
        <v>2</v>
      </c>
      <c r="F3" s="177" t="s">
        <v>110</v>
      </c>
      <c r="G3" s="177"/>
      <c r="H3" s="177"/>
      <c r="I3" s="177" t="s">
        <v>111</v>
      </c>
      <c r="J3" s="177"/>
      <c r="K3" s="177"/>
    </row>
    <row r="4" spans="4:13" ht="39" x14ac:dyDescent="0.35">
      <c r="D4" s="178"/>
      <c r="E4" s="178"/>
      <c r="F4" s="82" t="s">
        <v>115</v>
      </c>
      <c r="G4" s="82" t="s">
        <v>116</v>
      </c>
      <c r="H4" s="91" t="s">
        <v>114</v>
      </c>
      <c r="I4" s="82" t="s">
        <v>115</v>
      </c>
      <c r="J4" s="82" t="s">
        <v>116</v>
      </c>
      <c r="K4" s="91" t="s">
        <v>114</v>
      </c>
    </row>
    <row r="5" spans="4:13" x14ac:dyDescent="0.35">
      <c r="D5" s="83">
        <v>1</v>
      </c>
      <c r="E5" s="84" t="s">
        <v>74</v>
      </c>
      <c r="F5" s="103">
        <v>3.4264648401617444</v>
      </c>
      <c r="G5" s="85">
        <v>1.1421549467205814</v>
      </c>
      <c r="H5" s="86">
        <v>21</v>
      </c>
      <c r="I5" s="85">
        <v>3.5262275492512321</v>
      </c>
      <c r="J5" s="85">
        <v>1.1754091830837441</v>
      </c>
      <c r="K5" s="86">
        <v>22</v>
      </c>
      <c r="M5" s="103"/>
    </row>
    <row r="6" spans="4:13" x14ac:dyDescent="0.35">
      <c r="D6" s="83">
        <v>2</v>
      </c>
      <c r="E6" s="84" t="s">
        <v>75</v>
      </c>
      <c r="F6" s="103">
        <v>3.7605594533627662</v>
      </c>
      <c r="G6" s="85">
        <v>1.2535198177875888</v>
      </c>
      <c r="H6" s="98">
        <v>10</v>
      </c>
      <c r="I6" s="85">
        <v>3.8663963917459943</v>
      </c>
      <c r="J6" s="85">
        <v>1.2887987972486648</v>
      </c>
      <c r="K6" s="98">
        <v>7</v>
      </c>
      <c r="M6" s="103"/>
    </row>
    <row r="7" spans="4:13" x14ac:dyDescent="0.35">
      <c r="D7" s="83">
        <v>3</v>
      </c>
      <c r="E7" s="84" t="s">
        <v>76</v>
      </c>
      <c r="F7" s="103">
        <v>3.4620313257508437</v>
      </c>
      <c r="G7" s="85">
        <v>1.1540104419169479</v>
      </c>
      <c r="H7" s="98">
        <v>19</v>
      </c>
      <c r="I7" s="85">
        <v>3.4514087446789024</v>
      </c>
      <c r="J7" s="85">
        <v>1.1504695815596342</v>
      </c>
      <c r="K7" s="98">
        <v>25</v>
      </c>
      <c r="M7" s="103"/>
    </row>
    <row r="8" spans="4:13" x14ac:dyDescent="0.35">
      <c r="D8" s="83">
        <v>4</v>
      </c>
      <c r="E8" s="84" t="s">
        <v>77</v>
      </c>
      <c r="F8" s="103">
        <v>3.5275746721349197</v>
      </c>
      <c r="G8" s="85">
        <v>1.1758582240449733</v>
      </c>
      <c r="H8" s="98">
        <v>17</v>
      </c>
      <c r="I8" s="85">
        <v>3.7342310024746066</v>
      </c>
      <c r="J8" s="85">
        <v>1.2447436674915355</v>
      </c>
      <c r="K8" s="98">
        <v>11</v>
      </c>
      <c r="M8" s="103"/>
    </row>
    <row r="9" spans="4:13" x14ac:dyDescent="0.35">
      <c r="D9" s="83">
        <v>5</v>
      </c>
      <c r="E9" s="84" t="s">
        <v>78</v>
      </c>
      <c r="F9" s="103">
        <v>3.3884502786816304</v>
      </c>
      <c r="G9" s="85">
        <v>1.1294834262272102</v>
      </c>
      <c r="H9" s="98">
        <v>23</v>
      </c>
      <c r="I9" s="85">
        <v>3.5531579026355433</v>
      </c>
      <c r="J9" s="85">
        <v>1.1843859675451811</v>
      </c>
      <c r="K9" s="98">
        <v>21</v>
      </c>
      <c r="M9" s="103"/>
    </row>
    <row r="10" spans="4:13" x14ac:dyDescent="0.35">
      <c r="D10" s="83">
        <v>6</v>
      </c>
      <c r="E10" s="84" t="s">
        <v>79</v>
      </c>
      <c r="F10" s="103">
        <v>3.5214446383827518</v>
      </c>
      <c r="G10" s="85">
        <v>1.1738148794609173</v>
      </c>
      <c r="H10" s="98">
        <v>18</v>
      </c>
      <c r="I10" s="85">
        <v>3.589542760680061</v>
      </c>
      <c r="J10" s="85">
        <v>1.1965142535600204</v>
      </c>
      <c r="K10" s="98">
        <v>18</v>
      </c>
      <c r="M10" s="103"/>
    </row>
    <row r="11" spans="4:13" x14ac:dyDescent="0.35">
      <c r="D11" s="83">
        <v>7</v>
      </c>
      <c r="E11" s="84" t="s">
        <v>80</v>
      </c>
      <c r="F11" s="103">
        <v>3.1283743958792667</v>
      </c>
      <c r="G11" s="85">
        <v>1.042791465293089</v>
      </c>
      <c r="H11" s="98">
        <v>29</v>
      </c>
      <c r="I11" s="85">
        <v>3.3697382139148462</v>
      </c>
      <c r="J11" s="85">
        <v>1.1232460713049488</v>
      </c>
      <c r="K11" s="98">
        <v>26</v>
      </c>
      <c r="M11" s="103"/>
    </row>
    <row r="12" spans="4:13" x14ac:dyDescent="0.35">
      <c r="D12" s="83">
        <v>8</v>
      </c>
      <c r="E12" s="84" t="s">
        <v>81</v>
      </c>
      <c r="F12" s="103">
        <v>3.2459356478512755</v>
      </c>
      <c r="G12" s="85">
        <v>1.0819785492837586</v>
      </c>
      <c r="H12" s="98">
        <v>26</v>
      </c>
      <c r="I12" s="85">
        <v>3.5532471720787919</v>
      </c>
      <c r="J12" s="85">
        <v>1.184415724026264</v>
      </c>
      <c r="K12" s="98">
        <v>20</v>
      </c>
      <c r="M12" s="103"/>
    </row>
    <row r="13" spans="4:13" x14ac:dyDescent="0.35">
      <c r="D13" s="83">
        <v>9</v>
      </c>
      <c r="E13" s="84" t="s">
        <v>129</v>
      </c>
      <c r="F13" s="103">
        <v>4.0300368145612051</v>
      </c>
      <c r="G13" s="85">
        <v>1.3433456048537351</v>
      </c>
      <c r="H13" s="98">
        <v>5</v>
      </c>
      <c r="I13" s="85">
        <v>3.6054974971647726</v>
      </c>
      <c r="J13" s="85">
        <v>1.2018324990549243</v>
      </c>
      <c r="K13" s="98">
        <v>17</v>
      </c>
      <c r="M13" s="103"/>
    </row>
    <row r="14" spans="4:13" x14ac:dyDescent="0.35">
      <c r="D14" s="83">
        <v>10</v>
      </c>
      <c r="E14" s="84" t="s">
        <v>128</v>
      </c>
      <c r="F14" s="103">
        <v>3.8893640704196</v>
      </c>
      <c r="G14" s="85">
        <v>1.2964546901398666</v>
      </c>
      <c r="H14" s="98">
        <v>8</v>
      </c>
      <c r="I14" s="85">
        <v>3.8058332191217725</v>
      </c>
      <c r="J14" s="85">
        <v>1.2686110730405908</v>
      </c>
      <c r="K14" s="98">
        <v>10</v>
      </c>
      <c r="M14" s="103"/>
    </row>
    <row r="15" spans="4:13" x14ac:dyDescent="0.35">
      <c r="D15" s="83">
        <v>11</v>
      </c>
      <c r="E15" s="84" t="s">
        <v>84</v>
      </c>
      <c r="F15" s="103">
        <v>4.543960930434773</v>
      </c>
      <c r="G15" s="85">
        <v>1.5146536434782576</v>
      </c>
      <c r="H15" s="98">
        <v>2</v>
      </c>
      <c r="I15" s="85">
        <v>4.4541090023863594</v>
      </c>
      <c r="J15" s="85">
        <v>1.4847030007954531</v>
      </c>
      <c r="K15" s="98">
        <v>3</v>
      </c>
      <c r="M15" s="103"/>
    </row>
    <row r="16" spans="4:13" x14ac:dyDescent="0.35">
      <c r="D16" s="83">
        <v>12</v>
      </c>
      <c r="E16" s="84" t="s">
        <v>85</v>
      </c>
      <c r="F16" s="103">
        <v>3.3617351933918203</v>
      </c>
      <c r="G16" s="85">
        <v>1.1205783977972734</v>
      </c>
      <c r="H16" s="98">
        <v>25</v>
      </c>
      <c r="I16" s="85">
        <v>3.6920039849154334</v>
      </c>
      <c r="J16" s="85">
        <v>1.2306679949718111</v>
      </c>
      <c r="K16" s="98">
        <v>12</v>
      </c>
      <c r="M16" s="103"/>
    </row>
    <row r="17" spans="4:20" x14ac:dyDescent="0.35">
      <c r="D17" s="83">
        <v>13</v>
      </c>
      <c r="E17" s="84" t="s">
        <v>86</v>
      </c>
      <c r="F17" s="103">
        <v>3.972029783337701</v>
      </c>
      <c r="G17" s="85">
        <v>1.3240099277792337</v>
      </c>
      <c r="H17" s="98">
        <v>6</v>
      </c>
      <c r="I17" s="85">
        <v>3.9765447021286402</v>
      </c>
      <c r="J17" s="85">
        <v>1.3255149007095468</v>
      </c>
      <c r="K17" s="98">
        <v>5</v>
      </c>
      <c r="M17" s="103"/>
    </row>
    <row r="18" spans="4:20" x14ac:dyDescent="0.35">
      <c r="D18" s="83">
        <v>14</v>
      </c>
      <c r="E18" s="84" t="s">
        <v>87</v>
      </c>
      <c r="F18" s="103">
        <v>4.469821662064283</v>
      </c>
      <c r="G18" s="85">
        <v>1.4899405540214277</v>
      </c>
      <c r="H18" s="98">
        <v>3</v>
      </c>
      <c r="I18" s="85">
        <v>4.5622453335569544</v>
      </c>
      <c r="J18" s="85">
        <v>1.5207484445189847</v>
      </c>
      <c r="K18" s="98">
        <v>1</v>
      </c>
      <c r="M18" s="103"/>
    </row>
    <row r="19" spans="4:20" x14ac:dyDescent="0.35">
      <c r="D19" s="83">
        <v>15</v>
      </c>
      <c r="E19" s="84" t="s">
        <v>88</v>
      </c>
      <c r="F19" s="103">
        <v>3.714841673875402</v>
      </c>
      <c r="G19" s="85">
        <v>1.2382805579584673</v>
      </c>
      <c r="H19" s="98">
        <v>11</v>
      </c>
      <c r="I19" s="85">
        <v>3.8207450281696604</v>
      </c>
      <c r="J19" s="85">
        <v>1.2735816760565535</v>
      </c>
      <c r="K19" s="98">
        <v>9</v>
      </c>
      <c r="M19" s="103"/>
    </row>
    <row r="20" spans="4:20" x14ac:dyDescent="0.35">
      <c r="D20" s="83">
        <v>16</v>
      </c>
      <c r="E20" s="84" t="s">
        <v>89</v>
      </c>
      <c r="F20" s="103">
        <v>3.3991584228192715</v>
      </c>
      <c r="G20" s="85">
        <v>1.1330528076064239</v>
      </c>
      <c r="H20" s="98">
        <v>22</v>
      </c>
      <c r="I20" s="85">
        <v>3.6059995703344643</v>
      </c>
      <c r="J20" s="85">
        <v>1.2019998567781547</v>
      </c>
      <c r="K20" s="98">
        <v>16</v>
      </c>
      <c r="M20" s="103"/>
    </row>
    <row r="21" spans="4:20" x14ac:dyDescent="0.35">
      <c r="D21" s="100">
        <v>17</v>
      </c>
      <c r="E21" s="101" t="s">
        <v>90</v>
      </c>
      <c r="F21" s="105">
        <v>4.7097266314931936</v>
      </c>
      <c r="G21" s="102">
        <v>1.5699088771643979</v>
      </c>
      <c r="H21" s="98">
        <v>1</v>
      </c>
      <c r="I21" s="102">
        <v>4.5559019502046691</v>
      </c>
      <c r="J21" s="102">
        <v>1.5186339834015563</v>
      </c>
      <c r="K21" s="98">
        <v>2</v>
      </c>
      <c r="M21" s="103"/>
    </row>
    <row r="22" spans="4:20" x14ac:dyDescent="0.35">
      <c r="D22" s="83">
        <v>18</v>
      </c>
      <c r="E22" s="84" t="s">
        <v>91</v>
      </c>
      <c r="F22" s="103">
        <v>3.2166716689945076</v>
      </c>
      <c r="G22" s="85">
        <v>1.0722238896648359</v>
      </c>
      <c r="H22" s="98">
        <v>27</v>
      </c>
      <c r="I22" s="85">
        <v>3.2307166751093841</v>
      </c>
      <c r="J22" s="85">
        <v>1.0769055583697946</v>
      </c>
      <c r="K22" s="98">
        <v>29</v>
      </c>
      <c r="M22" s="103"/>
    </row>
    <row r="23" spans="4:20" x14ac:dyDescent="0.35">
      <c r="D23" s="83">
        <v>19</v>
      </c>
      <c r="E23" s="84" t="s">
        <v>92</v>
      </c>
      <c r="F23" s="103">
        <v>2.9086739000098016</v>
      </c>
      <c r="G23" s="85">
        <v>0.96955796666993388</v>
      </c>
      <c r="H23" s="98">
        <v>31</v>
      </c>
      <c r="I23" s="85">
        <v>2.8751881116769904</v>
      </c>
      <c r="J23" s="85">
        <v>0.95839603722566347</v>
      </c>
      <c r="K23" s="98">
        <v>31</v>
      </c>
      <c r="M23" s="103"/>
    </row>
    <row r="24" spans="4:20" x14ac:dyDescent="0.35">
      <c r="D24" s="83">
        <v>20</v>
      </c>
      <c r="E24" s="84" t="s">
        <v>93</v>
      </c>
      <c r="F24" s="103">
        <v>3.3744409090099725</v>
      </c>
      <c r="G24" s="85">
        <v>1.1248136363366574</v>
      </c>
      <c r="H24" s="98">
        <v>24</v>
      </c>
      <c r="I24" s="85">
        <v>3.260326465359876</v>
      </c>
      <c r="J24" s="85">
        <v>1.0867754884532921</v>
      </c>
      <c r="K24" s="98">
        <v>28</v>
      </c>
      <c r="M24" s="103"/>
    </row>
    <row r="25" spans="4:20" x14ac:dyDescent="0.35">
      <c r="D25" s="83">
        <v>21</v>
      </c>
      <c r="E25" s="84" t="s">
        <v>94</v>
      </c>
      <c r="F25" s="103">
        <v>3.6727364363607551</v>
      </c>
      <c r="G25" s="85">
        <v>1.2242454787869184</v>
      </c>
      <c r="H25" s="98">
        <v>13</v>
      </c>
      <c r="I25" s="85">
        <v>3.6466176761327143</v>
      </c>
      <c r="J25" s="85">
        <v>1.2155392253775714</v>
      </c>
      <c r="K25" s="98">
        <v>14</v>
      </c>
      <c r="M25" s="103"/>
    </row>
    <row r="26" spans="4:20" x14ac:dyDescent="0.35">
      <c r="D26" s="83">
        <v>22</v>
      </c>
      <c r="E26" s="84" t="s">
        <v>95</v>
      </c>
      <c r="F26" s="103">
        <v>3.5953873090103832</v>
      </c>
      <c r="G26" s="85">
        <v>1.1984624363367944</v>
      </c>
      <c r="H26" s="98">
        <v>15</v>
      </c>
      <c r="I26" s="85">
        <v>3.5192101944790108</v>
      </c>
      <c r="J26" s="85">
        <v>1.173070064826337</v>
      </c>
      <c r="K26" s="98">
        <v>23</v>
      </c>
      <c r="M26" s="103"/>
    </row>
    <row r="27" spans="4:20" x14ac:dyDescent="0.35">
      <c r="D27" s="83">
        <v>23</v>
      </c>
      <c r="E27" s="84" t="s">
        <v>96</v>
      </c>
      <c r="F27" s="103">
        <v>4.0412814664216077</v>
      </c>
      <c r="G27" s="85">
        <v>1.347093822140536</v>
      </c>
      <c r="H27" s="98">
        <v>4</v>
      </c>
      <c r="I27" s="85">
        <v>4.1772077923134887</v>
      </c>
      <c r="J27" s="85">
        <v>1.3924025974378296</v>
      </c>
      <c r="K27" s="98">
        <v>4</v>
      </c>
      <c r="M27" s="103"/>
    </row>
    <row r="28" spans="4:20" x14ac:dyDescent="0.35">
      <c r="D28" s="83">
        <v>24</v>
      </c>
      <c r="E28" s="84" t="s">
        <v>97</v>
      </c>
      <c r="F28" s="103">
        <v>3.9563377104597262</v>
      </c>
      <c r="G28" s="85">
        <v>1.3187792368199087</v>
      </c>
      <c r="H28" s="98">
        <v>7</v>
      </c>
      <c r="I28" s="85">
        <v>3.8765541254137572</v>
      </c>
      <c r="J28" s="85">
        <v>1.2921847084712523</v>
      </c>
      <c r="K28" s="98">
        <v>6</v>
      </c>
      <c r="M28" s="103"/>
    </row>
    <row r="29" spans="4:20" x14ac:dyDescent="0.35">
      <c r="D29" s="83">
        <v>25</v>
      </c>
      <c r="E29" s="84" t="s">
        <v>98</v>
      </c>
      <c r="F29" s="103">
        <v>3.7010587831764883</v>
      </c>
      <c r="G29" s="85">
        <v>1.2336862610588295</v>
      </c>
      <c r="H29" s="98">
        <v>12</v>
      </c>
      <c r="I29" s="85">
        <v>3.8568604680250904</v>
      </c>
      <c r="J29" s="85">
        <v>1.2856201560083635</v>
      </c>
      <c r="K29" s="98">
        <v>8</v>
      </c>
      <c r="M29" s="103"/>
    </row>
    <row r="30" spans="4:20" x14ac:dyDescent="0.35">
      <c r="D30" s="83">
        <v>26</v>
      </c>
      <c r="E30" s="84" t="s">
        <v>99</v>
      </c>
      <c r="F30" s="103">
        <v>3.1396394326686456</v>
      </c>
      <c r="G30" s="85">
        <v>1.0465464775562152</v>
      </c>
      <c r="H30" s="98">
        <v>28</v>
      </c>
      <c r="I30" s="85">
        <v>3.2956283038624195</v>
      </c>
      <c r="J30" s="85">
        <v>1.0985427679541397</v>
      </c>
      <c r="K30" s="98">
        <v>27</v>
      </c>
      <c r="M30" s="103"/>
    </row>
    <row r="31" spans="4:20" x14ac:dyDescent="0.35">
      <c r="D31" s="83">
        <v>27</v>
      </c>
      <c r="E31" s="84" t="s">
        <v>100</v>
      </c>
      <c r="F31" s="103">
        <v>3.4266178160203258</v>
      </c>
      <c r="G31" s="85">
        <v>1.142205938673442</v>
      </c>
      <c r="H31" s="98">
        <v>20</v>
      </c>
      <c r="I31" s="85">
        <v>3.6233479441559933</v>
      </c>
      <c r="J31" s="85">
        <v>1.2077826480519978</v>
      </c>
      <c r="K31" s="98">
        <v>15</v>
      </c>
      <c r="M31" s="103"/>
      <c r="O31" s="103"/>
      <c r="P31" s="103"/>
      <c r="Q31" s="103">
        <f>AVERAGE(H5:H38)</f>
        <v>17.5</v>
      </c>
      <c r="R31" s="103">
        <f>AVERAGE(I5:I38)</f>
        <v>3.5685004431084941</v>
      </c>
      <c r="S31" s="103">
        <f>AVERAGE(J5:J38)</f>
        <v>1.1895001477028317</v>
      </c>
      <c r="T31" s="103">
        <f>AVERAGE(K5:K38)</f>
        <v>17.5</v>
      </c>
    </row>
    <row r="32" spans="4:20" x14ac:dyDescent="0.35">
      <c r="D32" s="83">
        <v>28</v>
      </c>
      <c r="E32" s="84" t="s">
        <v>101</v>
      </c>
      <c r="F32" s="103">
        <v>3.7785427759110153</v>
      </c>
      <c r="G32" s="85">
        <v>1.2595142586370052</v>
      </c>
      <c r="H32" s="98">
        <v>9</v>
      </c>
      <c r="I32" s="85">
        <v>3.6874650958992961</v>
      </c>
      <c r="J32" s="85">
        <v>1.2291550319664319</v>
      </c>
      <c r="K32" s="98">
        <v>13</v>
      </c>
      <c r="M32" s="103"/>
    </row>
    <row r="33" spans="4:13" x14ac:dyDescent="0.35">
      <c r="D33" s="83">
        <v>29</v>
      </c>
      <c r="E33" s="84" t="s">
        <v>102</v>
      </c>
      <c r="F33" s="103">
        <v>2.9554212143748271</v>
      </c>
      <c r="G33" s="85">
        <v>0.98514040479160903</v>
      </c>
      <c r="H33" s="98">
        <v>30</v>
      </c>
      <c r="I33" s="85">
        <v>2.9810128459572858</v>
      </c>
      <c r="J33" s="85">
        <v>0.99367094865242855</v>
      </c>
      <c r="K33" s="98">
        <v>30</v>
      </c>
      <c r="M33" s="103"/>
    </row>
    <row r="34" spans="4:13" x14ac:dyDescent="0.35">
      <c r="D34" s="83">
        <v>30</v>
      </c>
      <c r="E34" s="84" t="s">
        <v>103</v>
      </c>
      <c r="F34" s="103">
        <v>2.8166878170005205</v>
      </c>
      <c r="G34" s="85">
        <v>0.93889593900017354</v>
      </c>
      <c r="H34" s="98">
        <v>32</v>
      </c>
      <c r="I34" s="85">
        <v>2.7033227503348893</v>
      </c>
      <c r="J34" s="85">
        <v>0.90110758344496311</v>
      </c>
      <c r="K34" s="98">
        <v>33</v>
      </c>
      <c r="M34" s="103"/>
    </row>
    <row r="35" spans="4:13" x14ac:dyDescent="0.35">
      <c r="D35" s="83">
        <v>31</v>
      </c>
      <c r="E35" s="84" t="s">
        <v>104</v>
      </c>
      <c r="F35" s="103">
        <v>3.538157492608307</v>
      </c>
      <c r="G35" s="85">
        <v>1.1793858308694356</v>
      </c>
      <c r="H35" s="98">
        <v>16</v>
      </c>
      <c r="I35" s="85">
        <v>3.4557701829266696</v>
      </c>
      <c r="J35" s="85">
        <v>1.1519233943088898</v>
      </c>
      <c r="K35" s="98">
        <v>24</v>
      </c>
      <c r="M35" s="103"/>
    </row>
    <row r="36" spans="4:13" x14ac:dyDescent="0.35">
      <c r="D36" s="83">
        <v>32</v>
      </c>
      <c r="E36" s="84" t="s">
        <v>105</v>
      </c>
      <c r="F36" s="103">
        <v>3.6068682250625694</v>
      </c>
      <c r="G36" s="85">
        <v>1.2022894083541897</v>
      </c>
      <c r="H36" s="98">
        <v>14</v>
      </c>
      <c r="I36" s="85">
        <v>3.5644377578010777</v>
      </c>
      <c r="J36" s="85">
        <v>1.1881459192670258</v>
      </c>
      <c r="K36" s="98">
        <v>19</v>
      </c>
      <c r="M36" s="103"/>
    </row>
    <row r="37" spans="4:13" x14ac:dyDescent="0.35">
      <c r="D37" s="83">
        <v>33</v>
      </c>
      <c r="E37" s="84" t="s">
        <v>106</v>
      </c>
      <c r="F37" s="103">
        <v>2.7667162915135233</v>
      </c>
      <c r="G37" s="85">
        <v>0.92223876383784109</v>
      </c>
      <c r="H37" s="98">
        <v>33</v>
      </c>
      <c r="I37" s="85">
        <v>2.8048323604534136</v>
      </c>
      <c r="J37" s="85">
        <v>0.93494412015113781</v>
      </c>
      <c r="K37" s="98">
        <v>32</v>
      </c>
      <c r="M37" s="103"/>
    </row>
    <row r="38" spans="4:13" x14ac:dyDescent="0.35">
      <c r="D38" s="87">
        <v>34</v>
      </c>
      <c r="E38" s="88" t="s">
        <v>107</v>
      </c>
      <c r="F38" s="104">
        <v>2.6634605625982255</v>
      </c>
      <c r="G38" s="89">
        <v>0.88782018753274183</v>
      </c>
      <c r="H38" s="90">
        <v>34</v>
      </c>
      <c r="I38" s="89">
        <v>2.0476862903447528</v>
      </c>
      <c r="J38" s="89">
        <v>0.6825620967815843</v>
      </c>
      <c r="K38" s="90">
        <v>34</v>
      </c>
      <c r="M38" s="103"/>
    </row>
  </sheetData>
  <autoFilter ref="D3:K38" xr:uid="{215C4D3A-4045-4E69-987D-6DD5F3055EC8}">
    <sortState xmlns:xlrd2="http://schemas.microsoft.com/office/spreadsheetml/2017/richdata2" ref="D6:K32">
      <sortCondition ref="D3:D38"/>
    </sortState>
  </autoFilter>
  <mergeCells count="4">
    <mergeCell ref="D3:D4"/>
    <mergeCell ref="E3:E4"/>
    <mergeCell ref="F3:H3"/>
    <mergeCell ref="I3:K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0CB0-FD40-4CCF-A9F7-151E01BC5B8D}">
  <dimension ref="D3:O39"/>
  <sheetViews>
    <sheetView topLeftCell="A17" workbookViewId="0">
      <selection activeCell="I5" sqref="I5:I38"/>
    </sheetView>
  </sheetViews>
  <sheetFormatPr defaultRowHeight="14.5" x14ac:dyDescent="0.35"/>
  <cols>
    <col min="4" max="4" width="6" customWidth="1"/>
    <col min="5" max="5" width="19.54296875" bestFit="1" customWidth="1"/>
    <col min="6" max="7" width="9.81640625" customWidth="1"/>
    <col min="9" max="9" width="9.7265625" customWidth="1"/>
    <col min="10" max="10" width="10.54296875" customWidth="1"/>
  </cols>
  <sheetData>
    <row r="3" spans="4:11" x14ac:dyDescent="0.35">
      <c r="D3" s="177" t="s">
        <v>0</v>
      </c>
      <c r="E3" s="177" t="s">
        <v>2</v>
      </c>
      <c r="F3" s="177" t="s">
        <v>110</v>
      </c>
      <c r="G3" s="177"/>
      <c r="H3" s="177"/>
      <c r="I3" s="177" t="s">
        <v>111</v>
      </c>
      <c r="J3" s="177"/>
      <c r="K3" s="177"/>
    </row>
    <row r="4" spans="4:11" ht="39" x14ac:dyDescent="0.35">
      <c r="D4" s="178"/>
      <c r="E4" s="178"/>
      <c r="F4" s="82" t="s">
        <v>117</v>
      </c>
      <c r="G4" s="82" t="s">
        <v>118</v>
      </c>
      <c r="H4" s="82" t="s">
        <v>114</v>
      </c>
      <c r="I4" s="82" t="s">
        <v>117</v>
      </c>
      <c r="J4" s="82" t="s">
        <v>118</v>
      </c>
      <c r="K4" s="82" t="s">
        <v>114</v>
      </c>
    </row>
    <row r="5" spans="4:11" x14ac:dyDescent="0.35">
      <c r="D5" s="83">
        <v>1</v>
      </c>
      <c r="E5" s="84" t="s">
        <v>74</v>
      </c>
      <c r="F5" s="144">
        <v>4.817188077851184</v>
      </c>
      <c r="G5" s="85">
        <v>1.6057293592837281</v>
      </c>
      <c r="H5" s="98">
        <v>10</v>
      </c>
      <c r="I5" s="144">
        <v>4.8539202749869714</v>
      </c>
      <c r="J5" s="85">
        <v>1.6179734249956572</v>
      </c>
      <c r="K5" s="98">
        <v>6</v>
      </c>
    </row>
    <row r="6" spans="4:11" x14ac:dyDescent="0.35">
      <c r="D6" s="83">
        <v>2</v>
      </c>
      <c r="E6" s="84" t="s">
        <v>75</v>
      </c>
      <c r="F6" s="144">
        <v>4.3072499929977344</v>
      </c>
      <c r="G6" s="85">
        <v>1.4357499976659114</v>
      </c>
      <c r="H6" s="98">
        <v>17</v>
      </c>
      <c r="I6" s="85">
        <v>3.6004831065036136</v>
      </c>
      <c r="J6" s="85">
        <v>1.2001610355012045</v>
      </c>
      <c r="K6" s="98">
        <v>26</v>
      </c>
    </row>
    <row r="7" spans="4:11" x14ac:dyDescent="0.35">
      <c r="D7" s="83">
        <v>3</v>
      </c>
      <c r="E7" s="84" t="s">
        <v>76</v>
      </c>
      <c r="F7" s="85">
        <v>3.4692647730035708</v>
      </c>
      <c r="G7" s="85">
        <v>1.1564215910011904</v>
      </c>
      <c r="H7" s="98">
        <v>29</v>
      </c>
      <c r="I7" s="144">
        <v>4.2022939833052178</v>
      </c>
      <c r="J7" s="85">
        <v>1.4007646611017393</v>
      </c>
      <c r="K7" s="98">
        <v>17</v>
      </c>
    </row>
    <row r="8" spans="4:11" x14ac:dyDescent="0.35">
      <c r="D8" s="83">
        <v>4</v>
      </c>
      <c r="E8" s="84" t="s">
        <v>77</v>
      </c>
      <c r="F8" s="85">
        <v>2.6462941615972593</v>
      </c>
      <c r="G8" s="85">
        <v>0.88209805386575313</v>
      </c>
      <c r="H8" s="98">
        <v>33</v>
      </c>
      <c r="I8" s="85">
        <v>3.8478567407203408</v>
      </c>
      <c r="J8" s="85">
        <v>1.2826189135734469</v>
      </c>
      <c r="K8" s="98">
        <v>23</v>
      </c>
    </row>
    <row r="9" spans="4:11" x14ac:dyDescent="0.35">
      <c r="D9" s="83">
        <v>5</v>
      </c>
      <c r="E9" s="84" t="s">
        <v>78</v>
      </c>
      <c r="F9" s="85">
        <v>3.618602329528644</v>
      </c>
      <c r="G9" s="85">
        <v>1.2062007765095479</v>
      </c>
      <c r="H9" s="98">
        <v>26</v>
      </c>
      <c r="I9" s="144">
        <v>4.1822185511872094</v>
      </c>
      <c r="J9" s="85">
        <v>1.3940728503957365</v>
      </c>
      <c r="K9" s="98">
        <v>18</v>
      </c>
    </row>
    <row r="10" spans="4:11" x14ac:dyDescent="0.35">
      <c r="D10" s="83">
        <v>6</v>
      </c>
      <c r="E10" s="84" t="s">
        <v>79</v>
      </c>
      <c r="F10" s="85">
        <v>4.1821558927518758</v>
      </c>
      <c r="G10" s="85">
        <v>1.3940519642506253</v>
      </c>
      <c r="H10" s="98">
        <v>19</v>
      </c>
      <c r="I10" s="144">
        <v>4.0014305552363929</v>
      </c>
      <c r="J10" s="85">
        <v>1.3338101850787976</v>
      </c>
      <c r="K10" s="98">
        <v>20</v>
      </c>
    </row>
    <row r="11" spans="4:11" x14ac:dyDescent="0.35">
      <c r="D11" s="83">
        <v>7</v>
      </c>
      <c r="E11" s="84" t="s">
        <v>80</v>
      </c>
      <c r="F11" s="144">
        <v>5.0016010430703099</v>
      </c>
      <c r="G11" s="85">
        <v>1.6672003476901034</v>
      </c>
      <c r="H11" s="98">
        <v>5</v>
      </c>
      <c r="I11" s="85">
        <v>3.8869860800485365</v>
      </c>
      <c r="J11" s="85">
        <v>1.2956620266828456</v>
      </c>
      <c r="K11" s="98">
        <v>22</v>
      </c>
    </row>
    <row r="12" spans="4:11" x14ac:dyDescent="0.35">
      <c r="D12" s="83">
        <v>8</v>
      </c>
      <c r="E12" s="84" t="s">
        <v>81</v>
      </c>
      <c r="F12" s="85">
        <v>3.692856969723175</v>
      </c>
      <c r="G12" s="85">
        <v>1.2309523232410584</v>
      </c>
      <c r="H12" s="98">
        <v>24</v>
      </c>
      <c r="I12" s="85">
        <v>3.4699735948578643</v>
      </c>
      <c r="J12" s="85">
        <v>1.1566578649526214</v>
      </c>
      <c r="K12" s="98">
        <v>27</v>
      </c>
    </row>
    <row r="13" spans="4:11" x14ac:dyDescent="0.35">
      <c r="D13" s="83">
        <v>9</v>
      </c>
      <c r="E13" s="84" t="s">
        <v>129</v>
      </c>
      <c r="F13" s="144">
        <v>4.5341839409679459</v>
      </c>
      <c r="G13" s="85">
        <v>1.5113946469893154</v>
      </c>
      <c r="H13" s="98">
        <v>16</v>
      </c>
      <c r="I13" s="144">
        <v>4.5800349029660934</v>
      </c>
      <c r="J13" s="85">
        <v>1.5266783009886977</v>
      </c>
      <c r="K13" s="98">
        <v>9</v>
      </c>
    </row>
    <row r="14" spans="4:11" x14ac:dyDescent="0.35">
      <c r="D14" s="83">
        <v>10</v>
      </c>
      <c r="E14" s="84" t="s">
        <v>128</v>
      </c>
      <c r="F14" s="144">
        <v>4.6123547280691826</v>
      </c>
      <c r="G14" s="85">
        <v>1.5374515760230609</v>
      </c>
      <c r="H14" s="98">
        <v>14</v>
      </c>
      <c r="I14" s="144">
        <v>4.1390741740533654</v>
      </c>
      <c r="J14" s="85">
        <v>1.3796913913511217</v>
      </c>
      <c r="K14" s="98">
        <v>19</v>
      </c>
    </row>
    <row r="15" spans="4:11" x14ac:dyDescent="0.35">
      <c r="D15" s="100">
        <v>11</v>
      </c>
      <c r="E15" s="101" t="s">
        <v>84</v>
      </c>
      <c r="F15" s="102">
        <v>2.0256016204878553</v>
      </c>
      <c r="G15" s="102">
        <v>0.67520054016261843</v>
      </c>
      <c r="H15" s="98">
        <v>34</v>
      </c>
      <c r="I15" s="102">
        <v>1.3228183962264151</v>
      </c>
      <c r="J15" s="102">
        <v>0.44093946540880502</v>
      </c>
      <c r="K15" s="98">
        <v>34</v>
      </c>
    </row>
    <row r="16" spans="4:11" x14ac:dyDescent="0.35">
      <c r="D16" s="83">
        <v>12</v>
      </c>
      <c r="E16" s="84" t="s">
        <v>85</v>
      </c>
      <c r="F16" s="85">
        <v>3.6582550763322792</v>
      </c>
      <c r="G16" s="85">
        <v>1.2194183587774263</v>
      </c>
      <c r="H16" s="98">
        <v>25</v>
      </c>
      <c r="I16" s="85">
        <v>2.2729914746530269</v>
      </c>
      <c r="J16" s="85">
        <v>0.75766382488434225</v>
      </c>
      <c r="K16" s="98">
        <v>32</v>
      </c>
    </row>
    <row r="17" spans="4:15" x14ac:dyDescent="0.35">
      <c r="D17" s="83">
        <v>13</v>
      </c>
      <c r="E17" s="84" t="s">
        <v>86</v>
      </c>
      <c r="F17" s="85">
        <v>3.527325522500385</v>
      </c>
      <c r="G17" s="85">
        <v>1.175775174166795</v>
      </c>
      <c r="H17" s="98">
        <v>27</v>
      </c>
      <c r="I17" s="85">
        <v>3.4487822991009254</v>
      </c>
      <c r="J17" s="85">
        <v>1.1495940997003085</v>
      </c>
      <c r="K17" s="98">
        <v>28</v>
      </c>
    </row>
    <row r="18" spans="4:15" x14ac:dyDescent="0.35">
      <c r="D18" s="83">
        <v>14</v>
      </c>
      <c r="E18" s="84" t="s">
        <v>87</v>
      </c>
      <c r="F18" s="85">
        <v>2.780126525378892</v>
      </c>
      <c r="G18" s="85">
        <v>0.92670884179296398</v>
      </c>
      <c r="H18" s="98">
        <v>31</v>
      </c>
      <c r="I18" s="85">
        <v>2.2891805877217526</v>
      </c>
      <c r="J18" s="85">
        <v>0.76306019590725083</v>
      </c>
      <c r="K18" s="98">
        <v>31</v>
      </c>
    </row>
    <row r="19" spans="4:15" x14ac:dyDescent="0.35">
      <c r="D19" s="83">
        <v>15</v>
      </c>
      <c r="E19" s="84" t="s">
        <v>88</v>
      </c>
      <c r="F19" s="85">
        <v>3.7672028648209577</v>
      </c>
      <c r="G19" s="85">
        <v>1.2557342882736526</v>
      </c>
      <c r="H19" s="98">
        <v>22</v>
      </c>
      <c r="I19" s="85">
        <v>3.2973741238799299</v>
      </c>
      <c r="J19" s="85">
        <v>1.0991247079599766</v>
      </c>
      <c r="K19" s="98">
        <v>30</v>
      </c>
    </row>
    <row r="20" spans="4:15" x14ac:dyDescent="0.35">
      <c r="D20" s="83">
        <v>16</v>
      </c>
      <c r="E20" s="84" t="s">
        <v>89</v>
      </c>
      <c r="F20" s="85">
        <v>2.7151438820952198</v>
      </c>
      <c r="G20" s="85">
        <v>0.90504796069840665</v>
      </c>
      <c r="H20" s="98">
        <v>32</v>
      </c>
      <c r="I20" s="85">
        <v>2.1535662859675546</v>
      </c>
      <c r="J20" s="85">
        <v>0.7178554286558515</v>
      </c>
      <c r="K20" s="98">
        <v>33</v>
      </c>
    </row>
    <row r="21" spans="4:15" x14ac:dyDescent="0.35">
      <c r="D21" s="83">
        <v>17</v>
      </c>
      <c r="E21" s="84" t="s">
        <v>90</v>
      </c>
      <c r="F21" s="144">
        <v>4.7125866761602921</v>
      </c>
      <c r="G21" s="85">
        <v>1.5708622253867641</v>
      </c>
      <c r="H21" s="98">
        <v>13</v>
      </c>
      <c r="I21" s="144">
        <v>4.2534269431742429</v>
      </c>
      <c r="J21" s="85">
        <v>1.417808981058081</v>
      </c>
      <c r="K21" s="98">
        <v>16</v>
      </c>
    </row>
    <row r="22" spans="4:15" x14ac:dyDescent="0.35">
      <c r="D22" s="83">
        <v>18</v>
      </c>
      <c r="E22" s="84" t="s">
        <v>91</v>
      </c>
      <c r="F22" s="85">
        <v>3.4947197166949366</v>
      </c>
      <c r="G22" s="85">
        <v>1.1649065722316456</v>
      </c>
      <c r="H22" s="98">
        <v>28</v>
      </c>
      <c r="I22" s="85">
        <v>3.4073139226113138</v>
      </c>
      <c r="J22" s="85">
        <v>1.1357713075371045</v>
      </c>
      <c r="K22" s="98">
        <v>29</v>
      </c>
    </row>
    <row r="23" spans="4:15" x14ac:dyDescent="0.35">
      <c r="D23" s="83">
        <v>19</v>
      </c>
      <c r="E23" s="84" t="s">
        <v>92</v>
      </c>
      <c r="F23" s="85">
        <v>3.7452942768276656</v>
      </c>
      <c r="G23" s="85">
        <v>1.2484314256092219</v>
      </c>
      <c r="H23" s="98">
        <v>23</v>
      </c>
      <c r="I23" s="144">
        <v>4.3466406818471368</v>
      </c>
      <c r="J23" s="85">
        <v>1.4488802272823789</v>
      </c>
      <c r="K23" s="98">
        <v>13</v>
      </c>
    </row>
    <row r="24" spans="4:15" x14ac:dyDescent="0.35">
      <c r="D24" s="83">
        <v>20</v>
      </c>
      <c r="E24" s="84" t="s">
        <v>93</v>
      </c>
      <c r="F24" s="144">
        <v>4.9106883456572801</v>
      </c>
      <c r="G24" s="85">
        <v>1.6368961152190933</v>
      </c>
      <c r="H24" s="98">
        <v>8</v>
      </c>
      <c r="I24" s="85">
        <v>3.9199344763523976</v>
      </c>
      <c r="J24" s="85">
        <v>1.3066448254507992</v>
      </c>
      <c r="K24" s="98">
        <v>21</v>
      </c>
    </row>
    <row r="25" spans="4:15" x14ac:dyDescent="0.35">
      <c r="D25" s="83">
        <v>21</v>
      </c>
      <c r="E25" s="84" t="s">
        <v>94</v>
      </c>
      <c r="F25" s="144">
        <v>4.7558423704584074</v>
      </c>
      <c r="G25" s="85">
        <v>1.5852807901528025</v>
      </c>
      <c r="H25" s="98">
        <v>12</v>
      </c>
      <c r="I25" s="144">
        <v>4.5405368156671377</v>
      </c>
      <c r="J25" s="85">
        <v>1.5135122718890459</v>
      </c>
      <c r="K25" s="98">
        <v>10</v>
      </c>
    </row>
    <row r="26" spans="4:15" x14ac:dyDescent="0.35">
      <c r="D26" s="83">
        <v>22</v>
      </c>
      <c r="E26" s="84" t="s">
        <v>95</v>
      </c>
      <c r="F26" s="85">
        <v>3.3081228740790976</v>
      </c>
      <c r="G26" s="85">
        <v>1.1027076246930325</v>
      </c>
      <c r="H26" s="98">
        <v>30</v>
      </c>
      <c r="I26" s="85">
        <v>3.812367463946313</v>
      </c>
      <c r="J26" s="85">
        <v>1.2707891546487711</v>
      </c>
      <c r="K26" s="98">
        <v>25</v>
      </c>
    </row>
    <row r="27" spans="4:15" x14ac:dyDescent="0.35">
      <c r="D27" s="83">
        <v>23</v>
      </c>
      <c r="E27" s="84" t="s">
        <v>96</v>
      </c>
      <c r="F27" s="144">
        <v>5.4337169846742528</v>
      </c>
      <c r="G27" s="85">
        <v>1.8112389948914176</v>
      </c>
      <c r="H27" s="98">
        <v>2</v>
      </c>
      <c r="I27" s="144">
        <v>5.1321536407974842</v>
      </c>
      <c r="J27" s="85">
        <v>1.7107178802658281</v>
      </c>
      <c r="K27" s="98">
        <v>3</v>
      </c>
    </row>
    <row r="28" spans="4:15" x14ac:dyDescent="0.35">
      <c r="D28" s="83">
        <v>24</v>
      </c>
      <c r="E28" s="84" t="s">
        <v>97</v>
      </c>
      <c r="F28" s="144">
        <v>5.4337169846742528</v>
      </c>
      <c r="G28" s="85">
        <v>1.8112389948914176</v>
      </c>
      <c r="H28" s="98">
        <v>3</v>
      </c>
      <c r="I28" s="144">
        <v>4.8944712429439372</v>
      </c>
      <c r="J28" s="85">
        <v>1.6314904143146458</v>
      </c>
      <c r="K28" s="98">
        <v>4</v>
      </c>
    </row>
    <row r="29" spans="4:15" x14ac:dyDescent="0.35">
      <c r="D29" s="83">
        <v>25</v>
      </c>
      <c r="E29" s="84" t="s">
        <v>98</v>
      </c>
      <c r="F29" s="85">
        <v>4.1180485745125956</v>
      </c>
      <c r="G29" s="85">
        <v>1.3726828581708652</v>
      </c>
      <c r="H29" s="98">
        <v>20</v>
      </c>
      <c r="I29" s="85">
        <v>3.8439676655423853</v>
      </c>
      <c r="J29" s="85">
        <v>1.2813225551807952</v>
      </c>
      <c r="K29" s="98">
        <v>24</v>
      </c>
      <c r="O29" s="106"/>
    </row>
    <row r="30" spans="4:15" x14ac:dyDescent="0.35">
      <c r="D30" s="100">
        <v>26</v>
      </c>
      <c r="E30" s="101" t="s">
        <v>99</v>
      </c>
      <c r="F30" s="145">
        <v>4.9540470119444882</v>
      </c>
      <c r="G30" s="102">
        <v>1.651349003981496</v>
      </c>
      <c r="H30" s="98">
        <v>7</v>
      </c>
      <c r="I30" s="145">
        <v>5.2621245840467861</v>
      </c>
      <c r="J30" s="102">
        <v>1.7540415280155954</v>
      </c>
      <c r="K30" s="98">
        <v>1</v>
      </c>
    </row>
    <row r="31" spans="4:15" x14ac:dyDescent="0.35">
      <c r="D31" s="83">
        <v>27</v>
      </c>
      <c r="E31" s="84" t="s">
        <v>100</v>
      </c>
      <c r="F31" s="85">
        <v>3.9982809413670828</v>
      </c>
      <c r="G31" s="85">
        <v>1.3327603137890276</v>
      </c>
      <c r="H31" s="98">
        <v>21</v>
      </c>
      <c r="I31" s="144">
        <v>4.2666612782739586</v>
      </c>
      <c r="J31" s="85">
        <v>1.4222204260913196</v>
      </c>
      <c r="K31" s="98">
        <v>15</v>
      </c>
    </row>
    <row r="32" spans="4:15" x14ac:dyDescent="0.35">
      <c r="D32" s="83">
        <v>28</v>
      </c>
      <c r="E32" s="84" t="s">
        <v>101</v>
      </c>
      <c r="F32" s="144">
        <v>4.7799856939765704</v>
      </c>
      <c r="G32" s="85">
        <v>1.5933285646588569</v>
      </c>
      <c r="H32" s="98">
        <v>11</v>
      </c>
      <c r="I32" s="144">
        <v>4.2748604315029981</v>
      </c>
      <c r="J32" s="85">
        <v>1.424953477167666</v>
      </c>
      <c r="K32" s="98">
        <v>14</v>
      </c>
    </row>
    <row r="33" spans="4:11" x14ac:dyDescent="0.35">
      <c r="D33" s="83">
        <v>29</v>
      </c>
      <c r="E33" s="84" t="s">
        <v>102</v>
      </c>
      <c r="F33" s="144">
        <v>4.5825064522965127</v>
      </c>
      <c r="G33" s="85">
        <v>1.5275021507655042</v>
      </c>
      <c r="H33" s="98">
        <v>15</v>
      </c>
      <c r="I33" s="144">
        <v>4.5035429826071214</v>
      </c>
      <c r="J33" s="85">
        <v>1.5011809942023737</v>
      </c>
      <c r="K33" s="98">
        <v>11</v>
      </c>
    </row>
    <row r="34" spans="4:11" x14ac:dyDescent="0.35">
      <c r="D34" s="100">
        <v>30</v>
      </c>
      <c r="E34" s="101" t="s">
        <v>103</v>
      </c>
      <c r="F34" s="145">
        <v>4.3003290349136805</v>
      </c>
      <c r="G34" s="102">
        <v>1.4334430116378936</v>
      </c>
      <c r="H34" s="98">
        <v>18</v>
      </c>
      <c r="I34" s="145">
        <v>4.4547447741037649</v>
      </c>
      <c r="J34" s="102">
        <v>1.484914924701255</v>
      </c>
      <c r="K34" s="98">
        <v>12</v>
      </c>
    </row>
    <row r="35" spans="4:11" x14ac:dyDescent="0.35">
      <c r="D35" s="83">
        <v>31</v>
      </c>
      <c r="E35" s="84" t="s">
        <v>104</v>
      </c>
      <c r="F35" s="144">
        <v>4.8742311912711465</v>
      </c>
      <c r="G35" s="85">
        <v>1.6247437304237156</v>
      </c>
      <c r="H35" s="98">
        <v>9</v>
      </c>
      <c r="I35" s="144">
        <v>4.8567976143181042</v>
      </c>
      <c r="J35" s="85">
        <v>1.6189325381060347</v>
      </c>
      <c r="K35" s="98">
        <v>5</v>
      </c>
    </row>
    <row r="36" spans="4:11" x14ac:dyDescent="0.35">
      <c r="D36" s="83">
        <v>32</v>
      </c>
      <c r="E36" s="84" t="s">
        <v>105</v>
      </c>
      <c r="F36" s="144">
        <v>4.9996168610548297</v>
      </c>
      <c r="G36" s="85">
        <v>1.6665389536849433</v>
      </c>
      <c r="H36" s="98">
        <v>6</v>
      </c>
      <c r="I36" s="144">
        <v>4.8423323066165898</v>
      </c>
      <c r="J36" s="85">
        <v>1.6141107688721965</v>
      </c>
      <c r="K36" s="98">
        <v>7</v>
      </c>
    </row>
    <row r="37" spans="4:11" x14ac:dyDescent="0.35">
      <c r="D37" s="83">
        <v>33</v>
      </c>
      <c r="E37" s="84" t="s">
        <v>106</v>
      </c>
      <c r="F37" s="144">
        <v>5.4949365332063875</v>
      </c>
      <c r="G37" s="85">
        <v>1.8316455110687959</v>
      </c>
      <c r="H37" s="98">
        <v>1</v>
      </c>
      <c r="I37" s="144">
        <v>5.1690857484569017</v>
      </c>
      <c r="J37" s="85">
        <v>1.7230285828189673</v>
      </c>
      <c r="K37" s="98">
        <v>2</v>
      </c>
    </row>
    <row r="38" spans="4:11" x14ac:dyDescent="0.35">
      <c r="D38" s="87">
        <v>34</v>
      </c>
      <c r="E38" s="88" t="s">
        <v>107</v>
      </c>
      <c r="F38" s="146">
        <v>5.3088070515446493</v>
      </c>
      <c r="G38" s="89">
        <v>1.769602350514883</v>
      </c>
      <c r="H38" s="90">
        <v>4</v>
      </c>
      <c r="I38" s="146">
        <v>4.8303381268697558</v>
      </c>
      <c r="J38" s="89">
        <v>1.6101127089565852</v>
      </c>
      <c r="K38" s="90">
        <v>8</v>
      </c>
    </row>
    <row r="39" spans="4:11" x14ac:dyDescent="0.35">
      <c r="F39" s="103"/>
      <c r="G39" s="103"/>
      <c r="H39" s="103"/>
      <c r="I39" s="103"/>
      <c r="J39" s="103"/>
      <c r="K39" s="103"/>
    </row>
  </sheetData>
  <autoFilter ref="D3:K38" xr:uid="{215C4D3A-4045-4E69-987D-6DD5F3055EC8}">
    <sortState xmlns:xlrd2="http://schemas.microsoft.com/office/spreadsheetml/2017/richdata2" ref="D6:K38">
      <sortCondition ref="D3:D38"/>
    </sortState>
  </autoFilter>
  <mergeCells count="4">
    <mergeCell ref="D3:D4"/>
    <mergeCell ref="E3:E4"/>
    <mergeCell ref="F3:H3"/>
    <mergeCell ref="I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dan Olah 2015</vt:lpstr>
      <vt:lpstr>Data dan Olah 2019</vt:lpstr>
      <vt:lpstr>Penghitungan Nilai IGGI</vt:lpstr>
      <vt:lpstr>Kesenjangan Antar Pilar</vt:lpstr>
      <vt:lpstr>Nilai Keseimbangan IGGI</vt:lpstr>
      <vt:lpstr>Ranking Keseimbangan IGGI</vt:lpstr>
      <vt:lpstr>Ekonomi</vt:lpstr>
      <vt:lpstr>Sosial</vt:lpstr>
      <vt:lpstr>Lingkungan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2021-08-01T12:54:15Z</dcterms:created>
  <dcterms:modified xsi:type="dcterms:W3CDTF">2021-12-23T09:45:37Z</dcterms:modified>
</cp:coreProperties>
</file>